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410" windowHeight="8505" activeTab="0"/>
  </bookViews>
  <sheets>
    <sheet name="Calculations" sheetId="1" r:id="rId1"/>
    <sheet name="Module Data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ibearly</author>
  </authors>
  <commentList>
    <comment ref="A6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Standard CAT5 Ethernet cable</t>
        </r>
      </text>
    </comment>
    <comment ref="J3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If you have 50 slaves (48 uses one module configuration and 2 use another configuration), fill out the two different configurations.  Module slot #s do not matter.</t>
        </r>
      </text>
    </comment>
    <comment ref="AE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  <comment ref="AE1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  <comment ref="AE2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  <comment ref="AE3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  <comment ref="AE4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  <comment ref="AE5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  <comment ref="AE6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  <comment ref="AE7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  <comment ref="AE8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  <comment ref="AE9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  <comment ref="AE10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  <comment ref="AE11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add 250 ns for convert pulse (technically it's not applicable to all modules, but complex logic is determine the difference and 250 ns isn't a lot of time to add to the minimum slave cycle time)</t>
        </r>
      </text>
    </comment>
  </commentList>
</comments>
</file>

<file path=xl/comments2.xml><?xml version="1.0" encoding="utf-8"?>
<comments xmlns="http://schemas.openxmlformats.org/spreadsheetml/2006/main">
  <authors>
    <author>ibearly</author>
  </authors>
  <commentList>
    <comment ref="D13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variable</t>
        </r>
      </text>
    </comment>
    <comment ref="D11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20 ms or slower</t>
        </r>
      </text>
    </comment>
    <comment ref="D14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variable</t>
        </r>
      </text>
    </comment>
    <comment ref="D15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variable</t>
        </r>
      </text>
    </comment>
    <comment ref="D16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variable</t>
        </r>
      </text>
    </comment>
    <comment ref="D17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variable</t>
        </r>
      </text>
    </comment>
    <comment ref="D7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actual: 420 ms</t>
        </r>
      </text>
    </comment>
    <comment ref="C7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actual: 125 ns</t>
        </r>
      </text>
    </comment>
    <comment ref="E7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actual 21 us</t>
        </r>
      </text>
    </comment>
    <comment ref="D8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actual 990 ms</t>
        </r>
      </text>
    </comment>
    <comment ref="E8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actual 10 us</t>
        </r>
      </text>
    </comment>
    <comment ref="D9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actual 17,050 ns</t>
        </r>
      </text>
    </comment>
    <comment ref="D10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actual 800 ms</t>
        </r>
      </text>
    </comment>
    <comment ref="E10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actual 10 us</t>
        </r>
      </text>
    </comment>
    <comment ref="E11" authorId="0">
      <text>
        <r>
          <rPr>
            <b/>
            <sz val="8"/>
            <rFont val="Tahoma"/>
            <family val="2"/>
          </rPr>
          <t>ibearly:</t>
        </r>
        <r>
          <rPr>
            <sz val="8"/>
            <rFont val="Tahoma"/>
            <family val="2"/>
          </rPr>
          <t xml:space="preserve">
actual 10 us</t>
        </r>
      </text>
    </comment>
  </commentList>
</comments>
</file>

<file path=xl/sharedStrings.xml><?xml version="1.0" encoding="utf-8"?>
<sst xmlns="http://schemas.openxmlformats.org/spreadsheetml/2006/main" count="549" uniqueCount="84">
  <si>
    <t>Init</t>
  </si>
  <si>
    <t>Refract</t>
  </si>
  <si>
    <t>I/O</t>
  </si>
  <si>
    <t>Module</t>
  </si>
  <si>
    <t>Type</t>
  </si>
  <si>
    <t>Channels A</t>
  </si>
  <si>
    <t>Channels B</t>
  </si>
  <si>
    <t>Input</t>
  </si>
  <si>
    <t>Input - BG</t>
  </si>
  <si>
    <t>Output</t>
  </si>
  <si>
    <t>Init (ns)</t>
  </si>
  <si>
    <t>Default Convert (ns)</t>
  </si>
  <si>
    <t>Refract (ns)</t>
  </si>
  <si>
    <t>Data A (bits)</t>
  </si>
  <si>
    <t>Data B (bits)</t>
  </si>
  <si>
    <t>Total # of slaves</t>
  </si>
  <si>
    <t>Total Ethernet cable length (meters)</t>
  </si>
  <si>
    <t># of Modules</t>
  </si>
  <si>
    <t>Calculations</t>
  </si>
  <si>
    <t>Input Bytes</t>
  </si>
  <si>
    <t>Number of IN Bytes</t>
  </si>
  <si>
    <t>Number of IN Words</t>
  </si>
  <si>
    <t>Total IN Bytes</t>
  </si>
  <si>
    <t>Number of OUT Bytes</t>
  </si>
  <si>
    <t>Number of OUT Words</t>
  </si>
  <si>
    <t>Total OUT Bytes</t>
  </si>
  <si>
    <t>Output Bytes</t>
  </si>
  <si>
    <t>Total EtherCAT data (bytes)</t>
  </si>
  <si>
    <t>Slave data bytes</t>
  </si>
  <si>
    <t>EtherCAT packets (#)</t>
  </si>
  <si>
    <t>Overhead per eCAT packet (bytes)</t>
  </si>
  <si>
    <t>Ethernet frames (#)</t>
  </si>
  <si>
    <t>Total EtherCAT Data</t>
  </si>
  <si>
    <t>Packet Transmission Time</t>
  </si>
  <si>
    <t>DMA IN</t>
  </si>
  <si>
    <t>Input Total Bytes</t>
  </si>
  <si>
    <t>Output Total Bytes</t>
  </si>
  <si>
    <t>Output Words</t>
  </si>
  <si>
    <t>Input Words</t>
  </si>
  <si>
    <t>Input total bytes</t>
  </si>
  <si>
    <t>Output total bytes</t>
  </si>
  <si>
    <t>NI 9144 Configuration #1</t>
  </si>
  <si>
    <t>NI 9144 Configuration #2</t>
  </si>
  <si>
    <t>NI 9144 Configuration #3</t>
  </si>
  <si>
    <t>NI 9144 Configuration #4</t>
  </si>
  <si>
    <t>NI 9144 Configuration #5</t>
  </si>
  <si>
    <t>NI 9144 Configuration #6</t>
  </si>
  <si>
    <t>NI 9144 Configuration #7</t>
  </si>
  <si>
    <t>NI 9144 Configuration #8</t>
  </si>
  <si>
    <t>NI 9144 Configuration #9</t>
  </si>
  <si>
    <t>NI 9144 Configuration #10</t>
  </si>
  <si>
    <t>NI 9144 Configuration #11</t>
  </si>
  <si>
    <t>NI 9144 Configuration #12</t>
  </si>
  <si>
    <t>Module 1</t>
  </si>
  <si>
    <t>Module 2</t>
  </si>
  <si>
    <t>Module 3</t>
  </si>
  <si>
    <t>Module 4</t>
  </si>
  <si>
    <t>Module 5</t>
  </si>
  <si>
    <t>Module 6</t>
  </si>
  <si>
    <t>Module 7</t>
  </si>
  <si>
    <t>Module 8</t>
  </si>
  <si>
    <t>none</t>
  </si>
  <si>
    <t>n/a</t>
  </si>
  <si>
    <t>Total IN Words</t>
  </si>
  <si>
    <t>Total OUT Words</t>
  </si>
  <si>
    <t>DMA OUT</t>
  </si>
  <si>
    <t>Default Convert</t>
  </si>
  <si>
    <t>Module Timing</t>
  </si>
  <si>
    <t>Slowest Module Timing</t>
  </si>
  <si>
    <t>Slave Update Time</t>
  </si>
  <si>
    <t>Frame transmission (ns)</t>
  </si>
  <si>
    <t>Communication delay (ns)</t>
  </si>
  <si>
    <t>Subtotal: Transmission time (ns)</t>
  </si>
  <si>
    <t>Total with 10% jitter (ns)</t>
  </si>
  <si>
    <t>Worst case slave update time (ns)</t>
  </si>
  <si>
    <t>Instructions: fill out the boxes in blue. See comment box on "How Long will the Slowest Slave Take?"</t>
  </si>
  <si>
    <r>
      <t>Minimum Slave Cycle Time (</t>
    </r>
    <r>
      <rPr>
        <b/>
        <sz val="11"/>
        <color indexed="8"/>
        <rFont val="Calibri"/>
        <family val="2"/>
      </rPr>
      <t>µs</t>
    </r>
    <r>
      <rPr>
        <b/>
        <sz val="11"/>
        <color indexed="8"/>
        <rFont val="Calibri"/>
        <family val="2"/>
      </rPr>
      <t>)</t>
    </r>
  </si>
  <si>
    <t>Sum of Previous Column</t>
  </si>
  <si>
    <t>Module Type</t>
  </si>
  <si>
    <t>Module Type (convert into #)</t>
  </si>
  <si>
    <t>Module Types in Slave</t>
  </si>
  <si>
    <t>DMA Total</t>
  </si>
  <si>
    <t>Part 1 - How Long will the EtherCAT Network Take?</t>
  </si>
  <si>
    <t>Part 2 - How Long will the Slowest Slave Take?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</si>
</sst>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3"/>
      <color indexed="8"/>
      <name val="Calibri"/>
      <family val="2"/>
    </font>
    <font>
      <b/>
      <sz val="14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" fontId="36" fillId="25" borderId="22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O36" totalsRowShown="0">
  <tableColumns count="15">
    <tableColumn id="1" name="Module"/>
    <tableColumn id="2" name="Type"/>
    <tableColumn id="3" name="Init (ns)"/>
    <tableColumn id="4" name="Default Convert (ns)"/>
    <tableColumn id="5" name="Refract (ns)"/>
    <tableColumn id="6" name="Channels A"/>
    <tableColumn id="7" name="Data A (bits)"/>
    <tableColumn id="8" name="Channels B"/>
    <tableColumn id="9" name="Data B (bits)"/>
    <tableColumn id="10" name="Number of IN Bytes"/>
    <tableColumn id="11" name="Number of IN Words"/>
    <tableColumn id="12" name="Total IN Bytes"/>
    <tableColumn id="13" name="Number of OUT Bytes"/>
    <tableColumn id="14" name="Number of OUT Words"/>
    <tableColumn id="15" name="Total OUT Byt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421875" style="0" customWidth="1"/>
    <col min="2" max="2" width="16.421875" style="0" customWidth="1"/>
    <col min="3" max="3" width="5.8515625" style="0" hidden="1" customWidth="1"/>
    <col min="4" max="4" width="6.7109375" style="4" hidden="1" customWidth="1"/>
    <col min="5" max="5" width="10.57421875" style="4" hidden="1" customWidth="1"/>
    <col min="6" max="7" width="7.28125" style="3" hidden="1" customWidth="1"/>
    <col min="8" max="8" width="12.140625" style="3" hidden="1" customWidth="1"/>
    <col min="9" max="9" width="7.28125" style="3" customWidth="1"/>
    <col min="10" max="11" width="26.7109375" style="9" customWidth="1"/>
    <col min="12" max="15" width="0" style="0" hidden="1" customWidth="1"/>
    <col min="16" max="30" width="9.140625" style="0" hidden="1" customWidth="1"/>
    <col min="31" max="32" width="9.421875" style="0" hidden="1" customWidth="1"/>
    <col min="34" max="34" width="12.7109375" style="0" customWidth="1"/>
    <col min="35" max="35" width="31.8515625" style="0" bestFit="1" customWidth="1"/>
  </cols>
  <sheetData>
    <row r="1" ht="18.75">
      <c r="A1" s="44" t="s">
        <v>75</v>
      </c>
    </row>
    <row r="2" ht="15.75" thickBot="1"/>
    <row r="3" spans="1:36" ht="18" thickBot="1">
      <c r="A3" s="45" t="s">
        <v>82</v>
      </c>
      <c r="B3" s="46"/>
      <c r="C3" s="12"/>
      <c r="D3" s="12"/>
      <c r="E3" s="12"/>
      <c r="J3" s="45" t="s">
        <v>83</v>
      </c>
      <c r="K3" s="46"/>
      <c r="AH3" s="45" t="s">
        <v>18</v>
      </c>
      <c r="AI3" s="52"/>
      <c r="AJ3" s="46"/>
    </row>
    <row r="4" spans="4:34" ht="15.75" thickBot="1">
      <c r="D4" s="9"/>
      <c r="E4" s="9"/>
      <c r="AH4" s="7"/>
    </row>
    <row r="5" spans="1:36" ht="45.75" thickBot="1">
      <c r="A5" s="18" t="s">
        <v>15</v>
      </c>
      <c r="B5" s="19">
        <v>0</v>
      </c>
      <c r="J5" s="31" t="s">
        <v>41</v>
      </c>
      <c r="K5" s="28" t="s">
        <v>3</v>
      </c>
      <c r="L5" s="3" t="s">
        <v>78</v>
      </c>
      <c r="M5" s="3" t="s">
        <v>79</v>
      </c>
      <c r="N5" s="3" t="s">
        <v>77</v>
      </c>
      <c r="O5" s="3" t="s">
        <v>80</v>
      </c>
      <c r="P5" s="1" t="s">
        <v>19</v>
      </c>
      <c r="Q5" s="1" t="s">
        <v>38</v>
      </c>
      <c r="R5" s="1" t="s">
        <v>26</v>
      </c>
      <c r="S5" s="1" t="s">
        <v>37</v>
      </c>
      <c r="T5" s="1" t="s">
        <v>22</v>
      </c>
      <c r="U5" s="1" t="s">
        <v>63</v>
      </c>
      <c r="V5" s="1" t="s">
        <v>25</v>
      </c>
      <c r="W5" s="1" t="s">
        <v>64</v>
      </c>
      <c r="X5" s="1" t="s">
        <v>34</v>
      </c>
      <c r="Y5" s="1" t="s">
        <v>65</v>
      </c>
      <c r="Z5" s="1" t="s">
        <v>81</v>
      </c>
      <c r="AA5" s="1" t="s">
        <v>0</v>
      </c>
      <c r="AB5" s="1" t="s">
        <v>66</v>
      </c>
      <c r="AC5" s="1" t="s">
        <v>1</v>
      </c>
      <c r="AD5" s="1" t="s">
        <v>67</v>
      </c>
      <c r="AE5" s="3" t="s">
        <v>68</v>
      </c>
      <c r="AF5" s="3" t="s">
        <v>69</v>
      </c>
      <c r="AH5" s="49" t="s">
        <v>32</v>
      </c>
      <c r="AI5" s="33" t="s">
        <v>39</v>
      </c>
      <c r="AJ5" s="34">
        <f>SUM(E9:E42)</f>
        <v>0</v>
      </c>
    </row>
    <row r="6" spans="1:36" ht="15.75" thickBot="1">
      <c r="A6" s="20" t="s">
        <v>16</v>
      </c>
      <c r="B6" s="17">
        <v>0</v>
      </c>
      <c r="J6" s="29" t="s">
        <v>53</v>
      </c>
      <c r="K6" s="30" t="s">
        <v>61</v>
      </c>
      <c r="L6" t="str">
        <f>INDEX('Module Data'!$A$2:$O$100,MATCH($K6,'Module Data'!$A$2:$A$100,0),2)</f>
        <v>n/a</v>
      </c>
      <c r="M6" s="43">
        <f aca="true" t="shared" si="0" ref="M6:M12">IF(L6="Input",1000,IF(L6="Output",1,IF(L6="I/O",1001,0)))</f>
        <v>0</v>
      </c>
      <c r="N6" s="43">
        <f>SUM(M6:M13)</f>
        <v>0</v>
      </c>
      <c r="O6" s="42" t="str">
        <f>IF(N6=0,"None",IF(N6&lt;10,"Output Only",IF(MOD(N6,1000)=0,"Input Only","Both")))</f>
        <v>None</v>
      </c>
      <c r="P6">
        <f>INDEX('Module Data'!$A$2:$O$100,MATCH($K6,'Module Data'!$A$2:$A$100,0),10)</f>
        <v>0</v>
      </c>
      <c r="Q6">
        <f>INDEX('Module Data'!$A$2:$O$100,MATCH($K6,'Module Data'!$A$2:$A$100,0),11)</f>
        <v>0</v>
      </c>
      <c r="R6">
        <f>INDEX('Module Data'!$A$2:$O$100,MATCH($K6,'Module Data'!$A$2:$A$100,0),13)</f>
        <v>0</v>
      </c>
      <c r="S6">
        <f>INDEX('Module Data'!$A$2:$O$100,MATCH($K6,'Module Data'!$A$2:$A$100,0),14)</f>
        <v>0</v>
      </c>
      <c r="T6">
        <f>SUM(P6:P13)</f>
        <v>0</v>
      </c>
      <c r="U6">
        <f>SUM(Q6:Q13)</f>
        <v>0</v>
      </c>
      <c r="V6">
        <f>SUM(R6:R13)</f>
        <v>0</v>
      </c>
      <c r="W6">
        <f>SUM(S6:S13)</f>
        <v>0</v>
      </c>
      <c r="X6" s="2">
        <f>275*T6+325*U6+1046</f>
        <v>1046</v>
      </c>
      <c r="Y6" s="2">
        <f>288*V6+400*W6+1383</f>
        <v>1383</v>
      </c>
      <c r="Z6" s="2">
        <f>IF(O6="Both",X6+Y6,IF(O6="Input Only",X6,IF(O6="Output Only",Y6,0)))</f>
        <v>0</v>
      </c>
      <c r="AA6">
        <f>INDEX('Module Data'!$A$2:$O$100,MATCH($K6,'Module Data'!$A$2:$A$100,0),3)</f>
        <v>0</v>
      </c>
      <c r="AB6">
        <f>INDEX('Module Data'!$A$2:$O$100,MATCH($K6,'Module Data'!$A$2:$A$100,0),4)</f>
        <v>0</v>
      </c>
      <c r="AC6">
        <f>INDEX('Module Data'!$A$2:$O$100,MATCH($K6,'Module Data'!$A$2:$A$100,0),5)</f>
        <v>0</v>
      </c>
      <c r="AD6">
        <f>SUM(AA6:AC6)</f>
        <v>0</v>
      </c>
      <c r="AE6">
        <f>MAX(AD6:AD13)+IF(MAX(AD6:AD13)=0,0,250)</f>
        <v>0</v>
      </c>
      <c r="AF6" s="2">
        <f>Z6+AE6+250</f>
        <v>250</v>
      </c>
      <c r="AH6" s="50"/>
      <c r="AI6" s="13" t="s">
        <v>40</v>
      </c>
      <c r="AJ6" s="35">
        <f>SUM(H9:H42)</f>
        <v>0</v>
      </c>
    </row>
    <row r="7" spans="10:36" ht="15.75" thickBot="1">
      <c r="J7" s="21" t="s">
        <v>54</v>
      </c>
      <c r="K7" s="30" t="s">
        <v>61</v>
      </c>
      <c r="L7" t="str">
        <f>INDEX('Module Data'!$A$2:$O$100,MATCH($K7,'Module Data'!$A$2:$A$100,0),2)</f>
        <v>n/a</v>
      </c>
      <c r="M7" s="43">
        <f t="shared" si="0"/>
        <v>0</v>
      </c>
      <c r="N7" s="43"/>
      <c r="O7" s="42"/>
      <c r="P7">
        <f>INDEX('Module Data'!$A$2:$O$100,MATCH($K7,'Module Data'!$A$2:$A$100,0),10)</f>
        <v>0</v>
      </c>
      <c r="Q7">
        <f>INDEX('Module Data'!$A$2:$O$100,MATCH($K7,'Module Data'!$A$2:$A$100,0),11)</f>
        <v>0</v>
      </c>
      <c r="R7">
        <f>INDEX('Module Data'!$A$2:$O$100,MATCH($K7,'Module Data'!$A$2:$A$100,0),13)</f>
        <v>0</v>
      </c>
      <c r="S7">
        <f>INDEX('Module Data'!$A$2:$O$100,MATCH($K7,'Module Data'!$A$2:$A$100,0),14)</f>
        <v>0</v>
      </c>
      <c r="AA7">
        <f>INDEX('Module Data'!$A$2:$O$100,MATCH($K7,'Module Data'!$A$2:$A$100,0),3)</f>
        <v>0</v>
      </c>
      <c r="AB7">
        <f>INDEX('Module Data'!$A$2:$O$100,MATCH($K7,'Module Data'!$A$2:$A$100,0),4)</f>
        <v>0</v>
      </c>
      <c r="AC7">
        <f>INDEX('Module Data'!$A$2:$O$100,MATCH($K7,'Module Data'!$A$2:$A$100,0),5)</f>
        <v>0</v>
      </c>
      <c r="AD7">
        <f aca="true" t="shared" si="1" ref="AD7:AD13">SUM(AA7:AC7)</f>
        <v>0</v>
      </c>
      <c r="AH7" s="50"/>
      <c r="AI7" s="13" t="s">
        <v>28</v>
      </c>
      <c r="AJ7" s="35">
        <f>SUM(AJ5:AJ6)</f>
        <v>0</v>
      </c>
    </row>
    <row r="8" spans="1:36" ht="60.75" thickBot="1">
      <c r="A8" s="27" t="s">
        <v>3</v>
      </c>
      <c r="B8" s="28" t="s">
        <v>17</v>
      </c>
      <c r="C8" s="1" t="s">
        <v>19</v>
      </c>
      <c r="D8" s="1" t="s">
        <v>38</v>
      </c>
      <c r="E8" s="1" t="s">
        <v>35</v>
      </c>
      <c r="F8" s="1" t="s">
        <v>26</v>
      </c>
      <c r="G8" s="1" t="s">
        <v>37</v>
      </c>
      <c r="H8" s="1" t="s">
        <v>36</v>
      </c>
      <c r="J8" s="21" t="s">
        <v>55</v>
      </c>
      <c r="K8" s="30" t="s">
        <v>61</v>
      </c>
      <c r="L8" t="str">
        <f>INDEX('Module Data'!$A$2:$O$100,MATCH($K8,'Module Data'!$A$2:$A$100,0),2)</f>
        <v>n/a</v>
      </c>
      <c r="M8" s="43">
        <f t="shared" si="0"/>
        <v>0</v>
      </c>
      <c r="N8" s="43"/>
      <c r="O8" s="42"/>
      <c r="P8">
        <f>INDEX('Module Data'!$A$2:$O$100,MATCH($K8,'Module Data'!$A$2:$A$100,0),10)</f>
        <v>0</v>
      </c>
      <c r="Q8">
        <f>INDEX('Module Data'!$A$2:$O$100,MATCH($K8,'Module Data'!$A$2:$A$100,0),11)</f>
        <v>0</v>
      </c>
      <c r="R8">
        <f>INDEX('Module Data'!$A$2:$O$100,MATCH($K8,'Module Data'!$A$2:$A$100,0),13)</f>
        <v>0</v>
      </c>
      <c r="S8">
        <f>INDEX('Module Data'!$A$2:$O$100,MATCH($K8,'Module Data'!$A$2:$A$100,0),14)</f>
        <v>0</v>
      </c>
      <c r="AA8">
        <f>INDEX('Module Data'!$A$2:$O$100,MATCH($K8,'Module Data'!$A$2:$A$100,0),3)</f>
        <v>0</v>
      </c>
      <c r="AB8">
        <f>INDEX('Module Data'!$A$2:$O$100,MATCH($K8,'Module Data'!$A$2:$A$100,0),4)</f>
        <v>0</v>
      </c>
      <c r="AC8">
        <f>INDEX('Module Data'!$A$2:$O$100,MATCH($K8,'Module Data'!$A$2:$A$100,0),5)</f>
        <v>0</v>
      </c>
      <c r="AD8">
        <f t="shared" si="1"/>
        <v>0</v>
      </c>
      <c r="AH8" s="50"/>
      <c r="AI8" s="13" t="s">
        <v>29</v>
      </c>
      <c r="AJ8" s="35">
        <f>B5*2</f>
        <v>0</v>
      </c>
    </row>
    <row r="9" spans="1:36" ht="15">
      <c r="A9" s="25">
        <v>9201</v>
      </c>
      <c r="B9" s="26">
        <v>0</v>
      </c>
      <c r="C9" s="3">
        <f>$B9*'Module Data'!J3</f>
        <v>0</v>
      </c>
      <c r="D9" s="3">
        <f>$B9*'Module Data'!K3</f>
        <v>0</v>
      </c>
      <c r="E9" s="3">
        <f>$B9*'Module Data'!L3</f>
        <v>0</v>
      </c>
      <c r="F9" s="3">
        <f>$B9*'Module Data'!M3</f>
        <v>0</v>
      </c>
      <c r="G9" s="3">
        <f>$B9*'Module Data'!N3</f>
        <v>0</v>
      </c>
      <c r="H9" s="3">
        <f>$B9*'Module Data'!O3</f>
        <v>0</v>
      </c>
      <c r="J9" s="21" t="s">
        <v>56</v>
      </c>
      <c r="K9" s="30" t="s">
        <v>61</v>
      </c>
      <c r="L9" t="str">
        <f>INDEX('Module Data'!$A$2:$O$100,MATCH($K9,'Module Data'!$A$2:$A$100,0),2)</f>
        <v>n/a</v>
      </c>
      <c r="M9" s="43">
        <f t="shared" si="0"/>
        <v>0</v>
      </c>
      <c r="N9" s="43"/>
      <c r="O9" s="42"/>
      <c r="P9">
        <f>INDEX('Module Data'!$A$2:$O$100,MATCH($K9,'Module Data'!$A$2:$A$100,0),10)</f>
        <v>0</v>
      </c>
      <c r="Q9">
        <f>INDEX('Module Data'!$A$2:$O$100,MATCH($K9,'Module Data'!$A$2:$A$100,0),11)</f>
        <v>0</v>
      </c>
      <c r="R9">
        <f>INDEX('Module Data'!$A$2:$O$100,MATCH($K9,'Module Data'!$A$2:$A$100,0),13)</f>
        <v>0</v>
      </c>
      <c r="S9">
        <f>INDEX('Module Data'!$A$2:$O$100,MATCH($K9,'Module Data'!$A$2:$A$100,0),14)</f>
        <v>0</v>
      </c>
      <c r="AA9">
        <f>INDEX('Module Data'!$A$2:$O$100,MATCH($K9,'Module Data'!$A$2:$A$100,0),3)</f>
        <v>0</v>
      </c>
      <c r="AB9">
        <f>INDEX('Module Data'!$A$2:$O$100,MATCH($K9,'Module Data'!$A$2:$A$100,0),4)</f>
        <v>0</v>
      </c>
      <c r="AC9">
        <f>INDEX('Module Data'!$A$2:$O$100,MATCH($K9,'Module Data'!$A$2:$A$100,0),5)</f>
        <v>0</v>
      </c>
      <c r="AD9">
        <f t="shared" si="1"/>
        <v>0</v>
      </c>
      <c r="AH9" s="50"/>
      <c r="AI9" s="13" t="s">
        <v>30</v>
      </c>
      <c r="AJ9" s="35">
        <f>AJ8*12</f>
        <v>0</v>
      </c>
    </row>
    <row r="10" spans="1:36" ht="15.75" thickBot="1">
      <c r="A10" s="14">
        <v>9203</v>
      </c>
      <c r="B10" s="15">
        <v>0</v>
      </c>
      <c r="C10" s="3">
        <f>$B10*'Module Data'!J4</f>
        <v>0</v>
      </c>
      <c r="D10" s="3">
        <f>$B10*'Module Data'!K4</f>
        <v>0</v>
      </c>
      <c r="E10" s="3">
        <f>$B10*'Module Data'!L4</f>
        <v>0</v>
      </c>
      <c r="F10" s="3">
        <f>$B10*'Module Data'!M4</f>
        <v>0</v>
      </c>
      <c r="G10" s="3">
        <f>$B10*'Module Data'!N4</f>
        <v>0</v>
      </c>
      <c r="H10" s="3">
        <f>$B10*'Module Data'!O4</f>
        <v>0</v>
      </c>
      <c r="J10" s="21" t="s">
        <v>57</v>
      </c>
      <c r="K10" s="30" t="s">
        <v>61</v>
      </c>
      <c r="L10" t="str">
        <f>INDEX('Module Data'!$A$2:$O$100,MATCH($K10,'Module Data'!$A$2:$A$100,0),2)</f>
        <v>n/a</v>
      </c>
      <c r="M10" s="43">
        <f t="shared" si="0"/>
        <v>0</v>
      </c>
      <c r="N10" s="43"/>
      <c r="O10" s="42"/>
      <c r="P10">
        <f>INDEX('Module Data'!$A$2:$O$100,MATCH($K10,'Module Data'!$A$2:$A$100,0),10)</f>
        <v>0</v>
      </c>
      <c r="Q10">
        <f>INDEX('Module Data'!$A$2:$O$100,MATCH($K10,'Module Data'!$A$2:$A$100,0),11)</f>
        <v>0</v>
      </c>
      <c r="R10">
        <f>INDEX('Module Data'!$A$2:$O$100,MATCH($K10,'Module Data'!$A$2:$A$100,0),13)</f>
        <v>0</v>
      </c>
      <c r="S10">
        <f>INDEX('Module Data'!$A$2:$O$100,MATCH($K10,'Module Data'!$A$2:$A$100,0),14)</f>
        <v>0</v>
      </c>
      <c r="AA10">
        <f>INDEX('Module Data'!$A$2:$O$100,MATCH($K10,'Module Data'!$A$2:$A$100,0),3)</f>
        <v>0</v>
      </c>
      <c r="AB10">
        <f>INDEX('Module Data'!$A$2:$O$100,MATCH($K10,'Module Data'!$A$2:$A$100,0),4)</f>
        <v>0</v>
      </c>
      <c r="AC10">
        <f>INDEX('Module Data'!$A$2:$O$100,MATCH($K10,'Module Data'!$A$2:$A$100,0),5)</f>
        <v>0</v>
      </c>
      <c r="AD10">
        <f t="shared" si="1"/>
        <v>0</v>
      </c>
      <c r="AH10" s="51"/>
      <c r="AI10" s="37" t="s">
        <v>27</v>
      </c>
      <c r="AJ10" s="38">
        <f>AJ9+AJ7</f>
        <v>0</v>
      </c>
    </row>
    <row r="11" spans="1:36" ht="15">
      <c r="A11" s="14">
        <v>9205</v>
      </c>
      <c r="B11" s="15">
        <v>0</v>
      </c>
      <c r="C11" s="3">
        <f>$B11*'Module Data'!J5</f>
        <v>0</v>
      </c>
      <c r="D11" s="3">
        <f>$B11*'Module Data'!K5</f>
        <v>0</v>
      </c>
      <c r="E11" s="3">
        <f>$B11*'Module Data'!L5</f>
        <v>0</v>
      </c>
      <c r="F11" s="3">
        <f>$B11*'Module Data'!M5</f>
        <v>0</v>
      </c>
      <c r="G11" s="3">
        <f>$B11*'Module Data'!N5</f>
        <v>0</v>
      </c>
      <c r="H11" s="3">
        <f>$B11*'Module Data'!O5</f>
        <v>0</v>
      </c>
      <c r="J11" s="21" t="s">
        <v>58</v>
      </c>
      <c r="K11" s="30" t="s">
        <v>61</v>
      </c>
      <c r="L11" t="str">
        <f>INDEX('Module Data'!$A$2:$O$100,MATCH($K11,'Module Data'!$A$2:$A$100,0),2)</f>
        <v>n/a</v>
      </c>
      <c r="M11" s="43">
        <f t="shared" si="0"/>
        <v>0</v>
      </c>
      <c r="N11" s="43"/>
      <c r="O11" s="42"/>
      <c r="P11">
        <f>INDEX('Module Data'!$A$2:$O$100,MATCH($K11,'Module Data'!$A$2:$A$100,0),10)</f>
        <v>0</v>
      </c>
      <c r="Q11">
        <f>INDEX('Module Data'!$A$2:$O$100,MATCH($K11,'Module Data'!$A$2:$A$100,0),11)</f>
        <v>0</v>
      </c>
      <c r="R11">
        <f>INDEX('Module Data'!$A$2:$O$100,MATCH($K11,'Module Data'!$A$2:$A$100,0),13)</f>
        <v>0</v>
      </c>
      <c r="S11">
        <f>INDEX('Module Data'!$A$2:$O$100,MATCH($K11,'Module Data'!$A$2:$A$100,0),14)</f>
        <v>0</v>
      </c>
      <c r="AA11">
        <f>INDEX('Module Data'!$A$2:$O$100,MATCH($K11,'Module Data'!$A$2:$A$100,0),3)</f>
        <v>0</v>
      </c>
      <c r="AB11">
        <f>INDEX('Module Data'!$A$2:$O$100,MATCH($K11,'Module Data'!$A$2:$A$100,0),4)</f>
        <v>0</v>
      </c>
      <c r="AC11">
        <f>INDEX('Module Data'!$A$2:$O$100,MATCH($K11,'Module Data'!$A$2:$A$100,0),5)</f>
        <v>0</v>
      </c>
      <c r="AD11">
        <f t="shared" si="1"/>
        <v>0</v>
      </c>
      <c r="AH11" s="49" t="s">
        <v>33</v>
      </c>
      <c r="AI11" s="33" t="s">
        <v>31</v>
      </c>
      <c r="AJ11" s="34">
        <f>ROUNDUP(AJ10/1498,0)</f>
        <v>0</v>
      </c>
    </row>
    <row r="12" spans="1:36" ht="15">
      <c r="A12" s="14">
        <v>9206</v>
      </c>
      <c r="B12" s="15">
        <v>0</v>
      </c>
      <c r="C12" s="3">
        <f>$B12*'Module Data'!J6</f>
        <v>0</v>
      </c>
      <c r="D12" s="3">
        <f>$B12*'Module Data'!K6</f>
        <v>0</v>
      </c>
      <c r="E12" s="3">
        <f>$B12*'Module Data'!L6</f>
        <v>0</v>
      </c>
      <c r="F12" s="3">
        <f>$B12*'Module Data'!M6</f>
        <v>0</v>
      </c>
      <c r="G12" s="3">
        <f>$B12*'Module Data'!N6</f>
        <v>0</v>
      </c>
      <c r="H12" s="3">
        <f>$B12*'Module Data'!O6</f>
        <v>0</v>
      </c>
      <c r="J12" s="21" t="s">
        <v>59</v>
      </c>
      <c r="K12" s="30" t="s">
        <v>61</v>
      </c>
      <c r="L12" t="str">
        <f>INDEX('Module Data'!$A$2:$O$100,MATCH($K12,'Module Data'!$A$2:$A$100,0),2)</f>
        <v>n/a</v>
      </c>
      <c r="M12" s="43">
        <f t="shared" si="0"/>
        <v>0</v>
      </c>
      <c r="N12" s="43"/>
      <c r="O12" s="42"/>
      <c r="P12">
        <f>INDEX('Module Data'!$A$2:$O$100,MATCH($K12,'Module Data'!$A$2:$A$100,0),10)</f>
        <v>0</v>
      </c>
      <c r="Q12">
        <f>INDEX('Module Data'!$A$2:$O$100,MATCH($K12,'Module Data'!$A$2:$A$100,0),11)</f>
        <v>0</v>
      </c>
      <c r="R12">
        <f>INDEX('Module Data'!$A$2:$O$100,MATCH($K12,'Module Data'!$A$2:$A$100,0),13)</f>
        <v>0</v>
      </c>
      <c r="S12">
        <f>INDEX('Module Data'!$A$2:$O$100,MATCH($K12,'Module Data'!$A$2:$A$100,0),14)</f>
        <v>0</v>
      </c>
      <c r="AA12">
        <f>INDEX('Module Data'!$A$2:$O$100,MATCH($K12,'Module Data'!$A$2:$A$100,0),3)</f>
        <v>0</v>
      </c>
      <c r="AB12">
        <f>INDEX('Module Data'!$A$2:$O$100,MATCH($K12,'Module Data'!$A$2:$A$100,0),4)</f>
        <v>0</v>
      </c>
      <c r="AC12">
        <f>INDEX('Module Data'!$A$2:$O$100,MATCH($K12,'Module Data'!$A$2:$A$100,0),5)</f>
        <v>0</v>
      </c>
      <c r="AD12">
        <f t="shared" si="1"/>
        <v>0</v>
      </c>
      <c r="AH12" s="50"/>
      <c r="AI12" s="13" t="s">
        <v>70</v>
      </c>
      <c r="AJ12" s="35">
        <f>AJ10*80+5000*AJ11</f>
        <v>0</v>
      </c>
    </row>
    <row r="13" spans="1:36" ht="15.75" thickBot="1">
      <c r="A13" s="14">
        <v>9211</v>
      </c>
      <c r="B13" s="15">
        <v>0</v>
      </c>
      <c r="C13" s="3">
        <f>$B13*'Module Data'!J7</f>
        <v>0</v>
      </c>
      <c r="D13" s="3">
        <f>$B13*'Module Data'!K7</f>
        <v>0</v>
      </c>
      <c r="E13" s="3">
        <f>$B13*'Module Data'!L7</f>
        <v>0</v>
      </c>
      <c r="F13" s="3">
        <f>$B13*'Module Data'!M7</f>
        <v>0</v>
      </c>
      <c r="G13" s="3">
        <f>$B13*'Module Data'!N7</f>
        <v>0</v>
      </c>
      <c r="H13" s="3">
        <f>$B13*'Module Data'!O7</f>
        <v>0</v>
      </c>
      <c r="J13" s="22" t="s">
        <v>60</v>
      </c>
      <c r="K13" s="24" t="s">
        <v>61</v>
      </c>
      <c r="L13" t="str">
        <f>INDEX('Module Data'!$A$2:$O$100,MATCH($K13,'Module Data'!$A$2:$A$100,0),2)</f>
        <v>n/a</v>
      </c>
      <c r="M13" s="43">
        <f>IF(L13="Input",1000,IF(L13="Output",1,IF(L13="I/O",1001,0)))</f>
        <v>0</v>
      </c>
      <c r="N13" s="43"/>
      <c r="O13" s="42"/>
      <c r="P13">
        <f>INDEX('Module Data'!$A$2:$O$100,MATCH($K13,'Module Data'!$A$2:$A$100,0),10)</f>
        <v>0</v>
      </c>
      <c r="Q13">
        <f>INDEX('Module Data'!$A$2:$O$100,MATCH($K13,'Module Data'!$A$2:$A$100,0),11)</f>
        <v>0</v>
      </c>
      <c r="R13">
        <f>INDEX('Module Data'!$A$2:$O$100,MATCH($K13,'Module Data'!$A$2:$A$100,0),13)</f>
        <v>0</v>
      </c>
      <c r="S13">
        <f>INDEX('Module Data'!$A$2:$O$100,MATCH($K13,'Module Data'!$A$2:$A$100,0),14)</f>
        <v>0</v>
      </c>
      <c r="AA13">
        <f>INDEX('Module Data'!$A$2:$O$100,MATCH($K13,'Module Data'!$A$2:$A$100,0),3)</f>
        <v>0</v>
      </c>
      <c r="AB13">
        <f>INDEX('Module Data'!$A$2:$O$100,MATCH($K13,'Module Data'!$A$2:$A$100,0),4)</f>
        <v>0</v>
      </c>
      <c r="AC13">
        <f>INDEX('Module Data'!$A$2:$O$100,MATCH($K13,'Module Data'!$A$2:$A$100,0),5)</f>
        <v>0</v>
      </c>
      <c r="AD13">
        <f t="shared" si="1"/>
        <v>0</v>
      </c>
      <c r="AH13" s="50"/>
      <c r="AI13" s="13" t="s">
        <v>71</v>
      </c>
      <c r="AJ13" s="35">
        <f>600*B5+5*B6</f>
        <v>0</v>
      </c>
    </row>
    <row r="14" spans="1:36" ht="15.75" thickBot="1">
      <c r="A14" s="14">
        <v>9213</v>
      </c>
      <c r="B14" s="15">
        <v>0</v>
      </c>
      <c r="C14" s="3">
        <f>$B14*'Module Data'!J8</f>
        <v>0</v>
      </c>
      <c r="D14" s="3">
        <f>$B14*'Module Data'!K8</f>
        <v>0</v>
      </c>
      <c r="E14" s="3">
        <f>$B14*'Module Data'!L8</f>
        <v>0</v>
      </c>
      <c r="F14" s="3">
        <f>$B14*'Module Data'!M8</f>
        <v>0</v>
      </c>
      <c r="G14" s="3">
        <f>$B14*'Module Data'!N8</f>
        <v>0</v>
      </c>
      <c r="H14" s="3">
        <f>$B14*'Module Data'!O8</f>
        <v>0</v>
      </c>
      <c r="AH14" s="50"/>
      <c r="AI14" s="13" t="s">
        <v>72</v>
      </c>
      <c r="AJ14" s="35">
        <f>SUM(AJ12:AJ13)</f>
        <v>0</v>
      </c>
    </row>
    <row r="15" spans="1:36" ht="45.75" thickBot="1">
      <c r="A15" s="14">
        <v>9215</v>
      </c>
      <c r="B15" s="15">
        <v>0</v>
      </c>
      <c r="C15" s="3">
        <f>$B15*'Module Data'!J9</f>
        <v>0</v>
      </c>
      <c r="D15" s="3">
        <f>$B15*'Module Data'!K9</f>
        <v>0</v>
      </c>
      <c r="E15" s="3">
        <f>$B15*'Module Data'!L9</f>
        <v>0</v>
      </c>
      <c r="F15" s="3">
        <f>$B15*'Module Data'!M9</f>
        <v>0</v>
      </c>
      <c r="G15" s="3">
        <f>$B15*'Module Data'!N9</f>
        <v>0</v>
      </c>
      <c r="H15" s="3">
        <f>$B15*'Module Data'!O9</f>
        <v>0</v>
      </c>
      <c r="J15" s="31" t="s">
        <v>42</v>
      </c>
      <c r="K15" s="28" t="s">
        <v>3</v>
      </c>
      <c r="L15" s="3" t="s">
        <v>78</v>
      </c>
      <c r="M15" s="3" t="s">
        <v>79</v>
      </c>
      <c r="N15" s="3" t="s">
        <v>77</v>
      </c>
      <c r="O15" s="3" t="s">
        <v>80</v>
      </c>
      <c r="P15" s="1" t="s">
        <v>19</v>
      </c>
      <c r="Q15" s="1" t="s">
        <v>38</v>
      </c>
      <c r="R15" s="1" t="s">
        <v>26</v>
      </c>
      <c r="S15" s="1" t="s">
        <v>37</v>
      </c>
      <c r="T15" s="1" t="s">
        <v>22</v>
      </c>
      <c r="U15" s="1" t="s">
        <v>63</v>
      </c>
      <c r="V15" s="1" t="s">
        <v>25</v>
      </c>
      <c r="W15" s="1" t="s">
        <v>64</v>
      </c>
      <c r="X15" s="1" t="s">
        <v>34</v>
      </c>
      <c r="Y15" s="1" t="s">
        <v>65</v>
      </c>
      <c r="Z15" s="1" t="s">
        <v>81</v>
      </c>
      <c r="AA15" s="1" t="s">
        <v>0</v>
      </c>
      <c r="AB15" s="1" t="s">
        <v>66</v>
      </c>
      <c r="AC15" s="1" t="s">
        <v>1</v>
      </c>
      <c r="AD15" s="1" t="s">
        <v>67</v>
      </c>
      <c r="AE15" s="3" t="s">
        <v>68</v>
      </c>
      <c r="AF15" s="3" t="s">
        <v>69</v>
      </c>
      <c r="AH15" s="51"/>
      <c r="AI15" s="37" t="s">
        <v>73</v>
      </c>
      <c r="AJ15" s="38">
        <f>AJ14*1.1</f>
        <v>0</v>
      </c>
    </row>
    <row r="16" spans="1:36" ht="45.75" thickBot="1">
      <c r="A16" s="14">
        <v>9217</v>
      </c>
      <c r="B16" s="15">
        <v>0</v>
      </c>
      <c r="C16" s="3">
        <f>$B16*'Module Data'!J10</f>
        <v>0</v>
      </c>
      <c r="D16" s="3">
        <f>$B16*'Module Data'!K10</f>
        <v>0</v>
      </c>
      <c r="E16" s="3">
        <f>$B16*'Module Data'!L10</f>
        <v>0</v>
      </c>
      <c r="F16" s="3">
        <f>$B16*'Module Data'!M10</f>
        <v>0</v>
      </c>
      <c r="G16" s="3">
        <f>$B16*'Module Data'!N10</f>
        <v>0</v>
      </c>
      <c r="H16" s="3">
        <f>$B16*'Module Data'!O10</f>
        <v>0</v>
      </c>
      <c r="J16" s="29" t="s">
        <v>53</v>
      </c>
      <c r="K16" s="30" t="s">
        <v>61</v>
      </c>
      <c r="L16" t="str">
        <f>INDEX('Module Data'!$A$2:$O$100,MATCH($K16,'Module Data'!$A$2:$A$100,0),2)</f>
        <v>n/a</v>
      </c>
      <c r="M16" s="43">
        <f aca="true" t="shared" si="2" ref="M16:M22">IF(L16="Input",1000,IF(L16="Output",1,IF(L16="I/O",1001,0)))</f>
        <v>0</v>
      </c>
      <c r="N16" s="43">
        <f>SUM(M16:M23)</f>
        <v>0</v>
      </c>
      <c r="O16" s="42" t="str">
        <f>IF(N16=0,"None",IF(N16&lt;10,"Output Only",IF(MOD(N16,1000)=0,"Input Only","Both")))</f>
        <v>None</v>
      </c>
      <c r="P16">
        <f>INDEX('Module Data'!$A$2:$O$100,MATCH($K16,'Module Data'!$A$2:$A$100,0),10)</f>
        <v>0</v>
      </c>
      <c r="Q16">
        <f>INDEX('Module Data'!$A$2:$O$100,MATCH($K16,'Module Data'!$A$2:$A$100,0),11)</f>
        <v>0</v>
      </c>
      <c r="R16">
        <f>INDEX('Module Data'!$A$2:$O$100,MATCH($K16,'Module Data'!$A$2:$A$100,0),13)</f>
        <v>0</v>
      </c>
      <c r="S16">
        <f>INDEX('Module Data'!$A$2:$O$100,MATCH($K16,'Module Data'!$A$2:$A$100,0),14)</f>
        <v>0</v>
      </c>
      <c r="T16">
        <f>SUM(P16:P23)</f>
        <v>0</v>
      </c>
      <c r="U16">
        <f>SUM(Q16:Q23)</f>
        <v>0</v>
      </c>
      <c r="V16">
        <f>SUM(R16:R23)</f>
        <v>0</v>
      </c>
      <c r="W16">
        <f>SUM(S16:S23)</f>
        <v>0</v>
      </c>
      <c r="X16" s="2">
        <f>275*T16+325*U16+1046</f>
        <v>1046</v>
      </c>
      <c r="Y16" s="2">
        <f>288*V16+400*W16+1383</f>
        <v>1383</v>
      </c>
      <c r="Z16" s="2">
        <f>IF(O16="Both",X16+Y16,IF(O16="Input Only",X16,IF(O16="Output Only",Y16,0)))</f>
        <v>0</v>
      </c>
      <c r="AA16">
        <f>INDEX('Module Data'!$A$2:$O$100,MATCH($K16,'Module Data'!$A$2:$A$100,0),3)</f>
        <v>0</v>
      </c>
      <c r="AB16">
        <f>INDEX('Module Data'!$A$2:$O$100,MATCH($K16,'Module Data'!$A$2:$A$100,0),4)</f>
        <v>0</v>
      </c>
      <c r="AC16">
        <f>INDEX('Module Data'!$A$2:$O$100,MATCH($K16,'Module Data'!$A$2:$A$100,0),5)</f>
        <v>0</v>
      </c>
      <c r="AD16">
        <f>SUM(AA16:AC16)</f>
        <v>0</v>
      </c>
      <c r="AE16">
        <f>MAX(AD16:AD23)+IF(MAX(AD16:AD23)=0,0,250)</f>
        <v>0</v>
      </c>
      <c r="AF16" s="2">
        <f>Z16+AE16</f>
        <v>0</v>
      </c>
      <c r="AH16" s="39" t="s">
        <v>69</v>
      </c>
      <c r="AI16" s="40" t="s">
        <v>74</v>
      </c>
      <c r="AJ16" s="41">
        <f>MAX(AF3:AF8002)</f>
        <v>250</v>
      </c>
    </row>
    <row r="17" spans="1:36" ht="15.75" thickBot="1">
      <c r="A17" s="14">
        <v>9219</v>
      </c>
      <c r="B17" s="15">
        <v>0</v>
      </c>
      <c r="C17" s="3">
        <f>$B17*'Module Data'!J11</f>
        <v>0</v>
      </c>
      <c r="D17" s="3">
        <f>$B17*'Module Data'!K11</f>
        <v>0</v>
      </c>
      <c r="E17" s="3">
        <f>$B17*'Module Data'!L11</f>
        <v>0</v>
      </c>
      <c r="F17" s="3">
        <f>$B17*'Module Data'!M11</f>
        <v>0</v>
      </c>
      <c r="G17" s="3">
        <f>$B17*'Module Data'!N11</f>
        <v>0</v>
      </c>
      <c r="H17" s="3">
        <f>$B17*'Module Data'!O11</f>
        <v>0</v>
      </c>
      <c r="J17" s="21" t="s">
        <v>54</v>
      </c>
      <c r="K17" s="30" t="s">
        <v>61</v>
      </c>
      <c r="L17" t="str">
        <f>INDEX('Module Data'!$A$2:$O$100,MATCH($K17,'Module Data'!$A$2:$A$100,0),2)</f>
        <v>n/a</v>
      </c>
      <c r="M17" s="43">
        <f t="shared" si="2"/>
        <v>0</v>
      </c>
      <c r="N17" s="43"/>
      <c r="O17" s="42"/>
      <c r="P17">
        <f>INDEX('Module Data'!$A$2:$O$100,MATCH($K17,'Module Data'!$A$2:$A$100,0),10)</f>
        <v>0</v>
      </c>
      <c r="Q17">
        <f>INDEX('Module Data'!$A$2:$O$100,MATCH($K17,'Module Data'!$A$2:$A$100,0),11)</f>
        <v>0</v>
      </c>
      <c r="R17">
        <f>INDEX('Module Data'!$A$2:$O$100,MATCH($K17,'Module Data'!$A$2:$A$100,0),13)</f>
        <v>0</v>
      </c>
      <c r="S17">
        <f>INDEX('Module Data'!$A$2:$O$100,MATCH($K17,'Module Data'!$A$2:$A$100,0),14)</f>
        <v>0</v>
      </c>
      <c r="AA17">
        <f>INDEX('Module Data'!$A$2:$O$100,MATCH($K17,'Module Data'!$A$2:$A$100,0),3)</f>
        <v>0</v>
      </c>
      <c r="AB17">
        <f>INDEX('Module Data'!$A$2:$O$100,MATCH($K17,'Module Data'!$A$2:$A$100,0),4)</f>
        <v>0</v>
      </c>
      <c r="AC17">
        <f>INDEX('Module Data'!$A$2:$O$100,MATCH($K17,'Module Data'!$A$2:$A$100,0),5)</f>
        <v>0</v>
      </c>
      <c r="AD17">
        <f aca="true" t="shared" si="3" ref="AD17:AD23">SUM(AA17:AC17)</f>
        <v>0</v>
      </c>
      <c r="AH17" s="47" t="s">
        <v>76</v>
      </c>
      <c r="AI17" s="48"/>
      <c r="AJ17" s="36">
        <f>(AJ16+AJ15)/1000</f>
        <v>0.25</v>
      </c>
    </row>
    <row r="18" spans="1:30" ht="15">
      <c r="A18" s="14">
        <v>9221</v>
      </c>
      <c r="B18" s="15">
        <v>0</v>
      </c>
      <c r="C18" s="3">
        <f>$B18*'Module Data'!J12</f>
        <v>0</v>
      </c>
      <c r="D18" s="3">
        <f>$B18*'Module Data'!K12</f>
        <v>0</v>
      </c>
      <c r="E18" s="3">
        <f>$B18*'Module Data'!L12</f>
        <v>0</v>
      </c>
      <c r="F18" s="3">
        <f>$B18*'Module Data'!M12</f>
        <v>0</v>
      </c>
      <c r="G18" s="3">
        <f>$B18*'Module Data'!N12</f>
        <v>0</v>
      </c>
      <c r="H18" s="3">
        <f>$B18*'Module Data'!O12</f>
        <v>0</v>
      </c>
      <c r="J18" s="21" t="s">
        <v>55</v>
      </c>
      <c r="K18" s="30" t="s">
        <v>61</v>
      </c>
      <c r="L18" t="str">
        <f>INDEX('Module Data'!$A$2:$O$100,MATCH($K18,'Module Data'!$A$2:$A$100,0),2)</f>
        <v>n/a</v>
      </c>
      <c r="M18" s="43">
        <f t="shared" si="2"/>
        <v>0</v>
      </c>
      <c r="N18" s="43"/>
      <c r="O18" s="42"/>
      <c r="P18">
        <f>INDEX('Module Data'!$A$2:$O$100,MATCH($K18,'Module Data'!$A$2:$A$100,0),10)</f>
        <v>0</v>
      </c>
      <c r="Q18">
        <f>INDEX('Module Data'!$A$2:$O$100,MATCH($K18,'Module Data'!$A$2:$A$100,0),11)</f>
        <v>0</v>
      </c>
      <c r="R18">
        <f>INDEX('Module Data'!$A$2:$O$100,MATCH($K18,'Module Data'!$A$2:$A$100,0),13)</f>
        <v>0</v>
      </c>
      <c r="S18">
        <f>INDEX('Module Data'!$A$2:$O$100,MATCH($K18,'Module Data'!$A$2:$A$100,0),14)</f>
        <v>0</v>
      </c>
      <c r="AA18">
        <f>INDEX('Module Data'!$A$2:$O$100,MATCH($K18,'Module Data'!$A$2:$A$100,0),3)</f>
        <v>0</v>
      </c>
      <c r="AB18">
        <f>INDEX('Module Data'!$A$2:$O$100,MATCH($K18,'Module Data'!$A$2:$A$100,0),4)</f>
        <v>0</v>
      </c>
      <c r="AC18">
        <f>INDEX('Module Data'!$A$2:$O$100,MATCH($K18,'Module Data'!$A$2:$A$100,0),5)</f>
        <v>0</v>
      </c>
      <c r="AD18">
        <f t="shared" si="3"/>
        <v>0</v>
      </c>
    </row>
    <row r="19" spans="1:30" ht="15">
      <c r="A19" s="14">
        <v>9229</v>
      </c>
      <c r="B19" s="15">
        <v>0</v>
      </c>
      <c r="C19" s="3">
        <f>$B19*'Module Data'!J13</f>
        <v>0</v>
      </c>
      <c r="D19" s="3">
        <f>$B19*'Module Data'!K13</f>
        <v>0</v>
      </c>
      <c r="E19" s="3">
        <f>$B19*'Module Data'!L13</f>
        <v>0</v>
      </c>
      <c r="F19" s="3">
        <f>$B19*'Module Data'!M13</f>
        <v>0</v>
      </c>
      <c r="G19" s="3">
        <f>$B19*'Module Data'!N13</f>
        <v>0</v>
      </c>
      <c r="H19" s="3">
        <f>$B19*'Module Data'!O13</f>
        <v>0</v>
      </c>
      <c r="J19" s="21" t="s">
        <v>56</v>
      </c>
      <c r="K19" s="30" t="s">
        <v>61</v>
      </c>
      <c r="L19" t="str">
        <f>INDEX('Module Data'!$A$2:$O$100,MATCH($K19,'Module Data'!$A$2:$A$100,0),2)</f>
        <v>n/a</v>
      </c>
      <c r="M19" s="43">
        <f t="shared" si="2"/>
        <v>0</v>
      </c>
      <c r="N19" s="43"/>
      <c r="O19" s="42"/>
      <c r="P19">
        <f>INDEX('Module Data'!$A$2:$O$100,MATCH($K19,'Module Data'!$A$2:$A$100,0),10)</f>
        <v>0</v>
      </c>
      <c r="Q19">
        <f>INDEX('Module Data'!$A$2:$O$100,MATCH($K19,'Module Data'!$A$2:$A$100,0),11)</f>
        <v>0</v>
      </c>
      <c r="R19">
        <f>INDEX('Module Data'!$A$2:$O$100,MATCH($K19,'Module Data'!$A$2:$A$100,0),13)</f>
        <v>0</v>
      </c>
      <c r="S19">
        <f>INDEX('Module Data'!$A$2:$O$100,MATCH($K19,'Module Data'!$A$2:$A$100,0),14)</f>
        <v>0</v>
      </c>
      <c r="AA19">
        <f>INDEX('Module Data'!$A$2:$O$100,MATCH($K19,'Module Data'!$A$2:$A$100,0),3)</f>
        <v>0</v>
      </c>
      <c r="AB19">
        <f>INDEX('Module Data'!$A$2:$O$100,MATCH($K19,'Module Data'!$A$2:$A$100,0),4)</f>
        <v>0</v>
      </c>
      <c r="AC19">
        <f>INDEX('Module Data'!$A$2:$O$100,MATCH($K19,'Module Data'!$A$2:$A$100,0),5)</f>
        <v>0</v>
      </c>
      <c r="AD19">
        <f t="shared" si="3"/>
        <v>0</v>
      </c>
    </row>
    <row r="20" spans="1:30" ht="15">
      <c r="A20" s="14">
        <v>9233</v>
      </c>
      <c r="B20" s="15">
        <v>0</v>
      </c>
      <c r="C20" s="3">
        <f>$B20*'Module Data'!J14</f>
        <v>0</v>
      </c>
      <c r="D20" s="3">
        <f>$B20*'Module Data'!K14</f>
        <v>0</v>
      </c>
      <c r="E20" s="3">
        <f>$B20*'Module Data'!L14</f>
        <v>0</v>
      </c>
      <c r="F20" s="3">
        <f>$B20*'Module Data'!M14</f>
        <v>0</v>
      </c>
      <c r="G20" s="3">
        <f>$B20*'Module Data'!N14</f>
        <v>0</v>
      </c>
      <c r="H20" s="3">
        <f>$B20*'Module Data'!O14</f>
        <v>0</v>
      </c>
      <c r="J20" s="21" t="s">
        <v>57</v>
      </c>
      <c r="K20" s="30" t="s">
        <v>61</v>
      </c>
      <c r="L20" t="str">
        <f>INDEX('Module Data'!$A$2:$O$100,MATCH($K20,'Module Data'!$A$2:$A$100,0),2)</f>
        <v>n/a</v>
      </c>
      <c r="M20" s="43">
        <f t="shared" si="2"/>
        <v>0</v>
      </c>
      <c r="N20" s="43"/>
      <c r="O20" s="42"/>
      <c r="P20">
        <f>INDEX('Module Data'!$A$2:$O$100,MATCH($K20,'Module Data'!$A$2:$A$100,0),10)</f>
        <v>0</v>
      </c>
      <c r="Q20">
        <f>INDEX('Module Data'!$A$2:$O$100,MATCH($K20,'Module Data'!$A$2:$A$100,0),11)</f>
        <v>0</v>
      </c>
      <c r="R20">
        <f>INDEX('Module Data'!$A$2:$O$100,MATCH($K20,'Module Data'!$A$2:$A$100,0),13)</f>
        <v>0</v>
      </c>
      <c r="S20">
        <f>INDEX('Module Data'!$A$2:$O$100,MATCH($K20,'Module Data'!$A$2:$A$100,0),14)</f>
        <v>0</v>
      </c>
      <c r="AA20">
        <f>INDEX('Module Data'!$A$2:$O$100,MATCH($K20,'Module Data'!$A$2:$A$100,0),3)</f>
        <v>0</v>
      </c>
      <c r="AB20">
        <f>INDEX('Module Data'!$A$2:$O$100,MATCH($K20,'Module Data'!$A$2:$A$100,0),4)</f>
        <v>0</v>
      </c>
      <c r="AC20">
        <f>INDEX('Module Data'!$A$2:$O$100,MATCH($K20,'Module Data'!$A$2:$A$100,0),5)</f>
        <v>0</v>
      </c>
      <c r="AD20">
        <f t="shared" si="3"/>
        <v>0</v>
      </c>
    </row>
    <row r="21" spans="1:30" ht="15">
      <c r="A21" s="14">
        <v>9234</v>
      </c>
      <c r="B21" s="15">
        <v>0</v>
      </c>
      <c r="C21" s="3">
        <f>$B21*'Module Data'!J15</f>
        <v>0</v>
      </c>
      <c r="D21" s="3">
        <f>$B21*'Module Data'!K15</f>
        <v>0</v>
      </c>
      <c r="E21" s="3">
        <f>$B21*'Module Data'!L15</f>
        <v>0</v>
      </c>
      <c r="F21" s="3">
        <f>$B21*'Module Data'!M15</f>
        <v>0</v>
      </c>
      <c r="G21" s="3">
        <f>$B21*'Module Data'!N15</f>
        <v>0</v>
      </c>
      <c r="H21" s="3">
        <f>$B21*'Module Data'!O15</f>
        <v>0</v>
      </c>
      <c r="J21" s="21" t="s">
        <v>58</v>
      </c>
      <c r="K21" s="30" t="s">
        <v>61</v>
      </c>
      <c r="L21" t="str">
        <f>INDEX('Module Data'!$A$2:$O$100,MATCH($K21,'Module Data'!$A$2:$A$100,0),2)</f>
        <v>n/a</v>
      </c>
      <c r="M21" s="43">
        <f t="shared" si="2"/>
        <v>0</v>
      </c>
      <c r="N21" s="43"/>
      <c r="O21" s="42"/>
      <c r="P21">
        <f>INDEX('Module Data'!$A$2:$O$100,MATCH($K21,'Module Data'!$A$2:$A$100,0),10)</f>
        <v>0</v>
      </c>
      <c r="Q21">
        <f>INDEX('Module Data'!$A$2:$O$100,MATCH($K21,'Module Data'!$A$2:$A$100,0),11)</f>
        <v>0</v>
      </c>
      <c r="R21">
        <f>INDEX('Module Data'!$A$2:$O$100,MATCH($K21,'Module Data'!$A$2:$A$100,0),13)</f>
        <v>0</v>
      </c>
      <c r="S21">
        <f>INDEX('Module Data'!$A$2:$O$100,MATCH($K21,'Module Data'!$A$2:$A$100,0),14)</f>
        <v>0</v>
      </c>
      <c r="AA21">
        <f>INDEX('Module Data'!$A$2:$O$100,MATCH($K21,'Module Data'!$A$2:$A$100,0),3)</f>
        <v>0</v>
      </c>
      <c r="AB21">
        <f>INDEX('Module Data'!$A$2:$O$100,MATCH($K21,'Module Data'!$A$2:$A$100,0),4)</f>
        <v>0</v>
      </c>
      <c r="AC21">
        <f>INDEX('Module Data'!$A$2:$O$100,MATCH($K21,'Module Data'!$A$2:$A$100,0),5)</f>
        <v>0</v>
      </c>
      <c r="AD21">
        <f t="shared" si="3"/>
        <v>0</v>
      </c>
    </row>
    <row r="22" spans="1:30" ht="15">
      <c r="A22" s="14">
        <v>9237</v>
      </c>
      <c r="B22" s="15">
        <v>0</v>
      </c>
      <c r="C22" s="3">
        <f>$B22*'Module Data'!J16</f>
        <v>0</v>
      </c>
      <c r="D22" s="3">
        <f>$B22*'Module Data'!K16</f>
        <v>0</v>
      </c>
      <c r="E22" s="3">
        <f>$B22*'Module Data'!L16</f>
        <v>0</v>
      </c>
      <c r="F22" s="3">
        <f>$B22*'Module Data'!M16</f>
        <v>0</v>
      </c>
      <c r="G22" s="3">
        <f>$B22*'Module Data'!N16</f>
        <v>0</v>
      </c>
      <c r="H22" s="3">
        <f>$B22*'Module Data'!O16</f>
        <v>0</v>
      </c>
      <c r="J22" s="21" t="s">
        <v>59</v>
      </c>
      <c r="K22" s="30" t="s">
        <v>61</v>
      </c>
      <c r="L22" t="str">
        <f>INDEX('Module Data'!$A$2:$O$100,MATCH($K22,'Module Data'!$A$2:$A$100,0),2)</f>
        <v>n/a</v>
      </c>
      <c r="M22" s="43">
        <f t="shared" si="2"/>
        <v>0</v>
      </c>
      <c r="N22" s="43"/>
      <c r="O22" s="42"/>
      <c r="P22">
        <f>INDEX('Module Data'!$A$2:$O$100,MATCH($K22,'Module Data'!$A$2:$A$100,0),10)</f>
        <v>0</v>
      </c>
      <c r="Q22">
        <f>INDEX('Module Data'!$A$2:$O$100,MATCH($K22,'Module Data'!$A$2:$A$100,0),11)</f>
        <v>0</v>
      </c>
      <c r="R22">
        <f>INDEX('Module Data'!$A$2:$O$100,MATCH($K22,'Module Data'!$A$2:$A$100,0),13)</f>
        <v>0</v>
      </c>
      <c r="S22">
        <f>INDEX('Module Data'!$A$2:$O$100,MATCH($K22,'Module Data'!$A$2:$A$100,0),14)</f>
        <v>0</v>
      </c>
      <c r="AA22">
        <f>INDEX('Module Data'!$A$2:$O$100,MATCH($K22,'Module Data'!$A$2:$A$100,0),3)</f>
        <v>0</v>
      </c>
      <c r="AB22">
        <f>INDEX('Module Data'!$A$2:$O$100,MATCH($K22,'Module Data'!$A$2:$A$100,0),4)</f>
        <v>0</v>
      </c>
      <c r="AC22">
        <f>INDEX('Module Data'!$A$2:$O$100,MATCH($K22,'Module Data'!$A$2:$A$100,0),5)</f>
        <v>0</v>
      </c>
      <c r="AD22">
        <f t="shared" si="3"/>
        <v>0</v>
      </c>
    </row>
    <row r="23" spans="1:30" ht="15.75" thickBot="1">
      <c r="A23" s="14">
        <v>9239</v>
      </c>
      <c r="B23" s="15">
        <v>0</v>
      </c>
      <c r="C23" s="3">
        <f>$B23*'Module Data'!J17</f>
        <v>0</v>
      </c>
      <c r="D23" s="3">
        <f>$B23*'Module Data'!K17</f>
        <v>0</v>
      </c>
      <c r="E23" s="3">
        <f>$B23*'Module Data'!L17</f>
        <v>0</v>
      </c>
      <c r="F23" s="3">
        <f>$B23*'Module Data'!M17</f>
        <v>0</v>
      </c>
      <c r="G23" s="3">
        <f>$B23*'Module Data'!N17</f>
        <v>0</v>
      </c>
      <c r="H23" s="3">
        <f>$B23*'Module Data'!O17</f>
        <v>0</v>
      </c>
      <c r="J23" s="22" t="s">
        <v>60</v>
      </c>
      <c r="K23" s="24" t="s">
        <v>61</v>
      </c>
      <c r="L23" t="str">
        <f>INDEX('Module Data'!$A$2:$O$100,MATCH($K23,'Module Data'!$A$2:$A$100,0),2)</f>
        <v>n/a</v>
      </c>
      <c r="M23" s="43">
        <f>IF(L23="Input",1000,IF(L23="Output",1,IF(L23="I/O",1001,0)))</f>
        <v>0</v>
      </c>
      <c r="N23" s="43"/>
      <c r="O23" s="42"/>
      <c r="P23">
        <f>INDEX('Module Data'!$A$2:$O$100,MATCH($K23,'Module Data'!$A$2:$A$100,0),10)</f>
        <v>0</v>
      </c>
      <c r="Q23">
        <f>INDEX('Module Data'!$A$2:$O$100,MATCH($K23,'Module Data'!$A$2:$A$100,0),11)</f>
        <v>0</v>
      </c>
      <c r="R23">
        <f>INDEX('Module Data'!$A$2:$O$100,MATCH($K23,'Module Data'!$A$2:$A$100,0),13)</f>
        <v>0</v>
      </c>
      <c r="S23">
        <f>INDEX('Module Data'!$A$2:$O$100,MATCH($K23,'Module Data'!$A$2:$A$100,0),14)</f>
        <v>0</v>
      </c>
      <c r="AA23">
        <f>INDEX('Module Data'!$A$2:$O$100,MATCH($K23,'Module Data'!$A$2:$A$100,0),3)</f>
        <v>0</v>
      </c>
      <c r="AB23">
        <f>INDEX('Module Data'!$A$2:$O$100,MATCH($K23,'Module Data'!$A$2:$A$100,0),4)</f>
        <v>0</v>
      </c>
      <c r="AC23">
        <f>INDEX('Module Data'!$A$2:$O$100,MATCH($K23,'Module Data'!$A$2:$A$100,0),5)</f>
        <v>0</v>
      </c>
      <c r="AD23">
        <f t="shared" si="3"/>
        <v>0</v>
      </c>
    </row>
    <row r="24" spans="1:8" ht="15.75" thickBot="1">
      <c r="A24" s="14">
        <v>9263</v>
      </c>
      <c r="B24" s="15">
        <v>0</v>
      </c>
      <c r="C24" s="3">
        <f>$B24*'Module Data'!J18</f>
        <v>0</v>
      </c>
      <c r="D24" s="3">
        <f>$B24*'Module Data'!K18</f>
        <v>0</v>
      </c>
      <c r="E24" s="3">
        <f>$B24*'Module Data'!L18</f>
        <v>0</v>
      </c>
      <c r="F24" s="3">
        <f>$B24*'Module Data'!M18</f>
        <v>0</v>
      </c>
      <c r="G24" s="3">
        <f>$B24*'Module Data'!N18</f>
        <v>0</v>
      </c>
      <c r="H24" s="3">
        <f>$B24*'Module Data'!O18</f>
        <v>0</v>
      </c>
    </row>
    <row r="25" spans="1:32" ht="45.75" thickBot="1">
      <c r="A25" s="14">
        <v>9264</v>
      </c>
      <c r="B25" s="15">
        <v>0</v>
      </c>
      <c r="C25" s="3">
        <f>$B25*'Module Data'!J19</f>
        <v>0</v>
      </c>
      <c r="D25" s="3">
        <f>$B25*'Module Data'!K19</f>
        <v>0</v>
      </c>
      <c r="E25" s="3">
        <f>$B25*'Module Data'!L19</f>
        <v>0</v>
      </c>
      <c r="F25" s="3">
        <f>$B25*'Module Data'!M19</f>
        <v>0</v>
      </c>
      <c r="G25" s="3">
        <f>$B25*'Module Data'!N19</f>
        <v>0</v>
      </c>
      <c r="H25" s="3">
        <f>$B25*'Module Data'!O19</f>
        <v>0</v>
      </c>
      <c r="J25" s="31" t="s">
        <v>43</v>
      </c>
      <c r="K25" s="28" t="s">
        <v>3</v>
      </c>
      <c r="L25" s="3" t="s">
        <v>78</v>
      </c>
      <c r="M25" s="3" t="s">
        <v>79</v>
      </c>
      <c r="N25" s="3" t="s">
        <v>77</v>
      </c>
      <c r="O25" s="3" t="s">
        <v>80</v>
      </c>
      <c r="P25" s="1" t="s">
        <v>19</v>
      </c>
      <c r="Q25" s="1" t="s">
        <v>38</v>
      </c>
      <c r="R25" s="1" t="s">
        <v>26</v>
      </c>
      <c r="S25" s="1" t="s">
        <v>37</v>
      </c>
      <c r="T25" s="1" t="s">
        <v>22</v>
      </c>
      <c r="U25" s="1" t="s">
        <v>63</v>
      </c>
      <c r="V25" s="1" t="s">
        <v>25</v>
      </c>
      <c r="W25" s="1" t="s">
        <v>64</v>
      </c>
      <c r="X25" s="1" t="s">
        <v>34</v>
      </c>
      <c r="Y25" s="1" t="s">
        <v>65</v>
      </c>
      <c r="Z25" s="1" t="s">
        <v>81</v>
      </c>
      <c r="AA25" s="1" t="s">
        <v>0</v>
      </c>
      <c r="AB25" s="1" t="s">
        <v>66</v>
      </c>
      <c r="AC25" s="1" t="s">
        <v>1</v>
      </c>
      <c r="AD25" s="1" t="s">
        <v>67</v>
      </c>
      <c r="AE25" s="3" t="s">
        <v>68</v>
      </c>
      <c r="AF25" s="3" t="s">
        <v>69</v>
      </c>
    </row>
    <row r="26" spans="1:32" ht="15">
      <c r="A26" s="14">
        <v>9265</v>
      </c>
      <c r="B26" s="15">
        <v>0</v>
      </c>
      <c r="C26" s="3">
        <f>$B26*'Module Data'!J20</f>
        <v>0</v>
      </c>
      <c r="D26" s="3">
        <f>$B26*'Module Data'!K20</f>
        <v>0</v>
      </c>
      <c r="E26" s="3">
        <f>$B26*'Module Data'!L20</f>
        <v>0</v>
      </c>
      <c r="F26" s="3">
        <f>$B26*'Module Data'!M20</f>
        <v>0</v>
      </c>
      <c r="G26" s="3">
        <f>$B26*'Module Data'!N20</f>
        <v>0</v>
      </c>
      <c r="H26" s="3">
        <f>$B26*'Module Data'!O20</f>
        <v>0</v>
      </c>
      <c r="J26" s="29" t="s">
        <v>53</v>
      </c>
      <c r="K26" s="30" t="s">
        <v>61</v>
      </c>
      <c r="L26" t="str">
        <f>INDEX('Module Data'!$A$2:$O$100,MATCH($K26,'Module Data'!$A$2:$A$100,0),2)</f>
        <v>n/a</v>
      </c>
      <c r="M26" s="43">
        <f aca="true" t="shared" si="4" ref="M26:M32">IF(L26="Input",1000,IF(L26="Output",1,IF(L26="I/O",1001,0)))</f>
        <v>0</v>
      </c>
      <c r="N26" s="43">
        <f>SUM(M26:M33)</f>
        <v>0</v>
      </c>
      <c r="O26" s="42" t="str">
        <f>IF(N26=0,"None",IF(N26&lt;10,"Output Only",IF(MOD(N26,1000)=0,"Input Only","Both")))</f>
        <v>None</v>
      </c>
      <c r="P26">
        <f>INDEX('Module Data'!$A$2:$O$100,MATCH($K26,'Module Data'!$A$2:$A$100,0),10)</f>
        <v>0</v>
      </c>
      <c r="Q26">
        <f>INDEX('Module Data'!$A$2:$O$100,MATCH($K26,'Module Data'!$A$2:$A$100,0),11)</f>
        <v>0</v>
      </c>
      <c r="R26">
        <f>INDEX('Module Data'!$A$2:$O$100,MATCH($K26,'Module Data'!$A$2:$A$100,0),13)</f>
        <v>0</v>
      </c>
      <c r="S26">
        <f>INDEX('Module Data'!$A$2:$O$100,MATCH($K26,'Module Data'!$A$2:$A$100,0),14)</f>
        <v>0</v>
      </c>
      <c r="T26">
        <f>SUM(P26:P33)</f>
        <v>0</v>
      </c>
      <c r="U26">
        <f>SUM(Q26:Q33)</f>
        <v>0</v>
      </c>
      <c r="V26">
        <f>SUM(R26:R33)</f>
        <v>0</v>
      </c>
      <c r="W26">
        <f>SUM(S26:S33)</f>
        <v>0</v>
      </c>
      <c r="X26" s="2">
        <f>275*T26+325*U26+1046</f>
        <v>1046</v>
      </c>
      <c r="Y26" s="2">
        <f>288*V26+400*W26+1383</f>
        <v>1383</v>
      </c>
      <c r="Z26" s="2">
        <f>IF(O26="Both",X26+Y26,IF(O26="Input Only",X26,IF(O26="Output Only",Y26,0)))</f>
        <v>0</v>
      </c>
      <c r="AA26">
        <f>INDEX('Module Data'!$A$2:$O$100,MATCH($K26,'Module Data'!$A$2:$A$100,0),3)</f>
        <v>0</v>
      </c>
      <c r="AB26">
        <f>INDEX('Module Data'!$A$2:$O$100,MATCH($K26,'Module Data'!$A$2:$A$100,0),4)</f>
        <v>0</v>
      </c>
      <c r="AC26">
        <f>INDEX('Module Data'!$A$2:$O$100,MATCH($K26,'Module Data'!$A$2:$A$100,0),5)</f>
        <v>0</v>
      </c>
      <c r="AD26">
        <f>SUM(AA26:AC26)</f>
        <v>0</v>
      </c>
      <c r="AE26">
        <f>MAX(AD26:AD33)+IF(MAX(AD26:AD33)=0,0,250)</f>
        <v>0</v>
      </c>
      <c r="AF26" s="2">
        <f>Z26+AE26</f>
        <v>0</v>
      </c>
    </row>
    <row r="27" spans="1:30" ht="15">
      <c r="A27" s="14">
        <v>9401</v>
      </c>
      <c r="B27" s="15">
        <v>0</v>
      </c>
      <c r="C27" s="3">
        <f>$B27*'Module Data'!J21</f>
        <v>0</v>
      </c>
      <c r="D27" s="3">
        <f>$B27*'Module Data'!K21</f>
        <v>0</v>
      </c>
      <c r="E27" s="3">
        <f>$B27*'Module Data'!L21</f>
        <v>0</v>
      </c>
      <c r="F27" s="3">
        <f>$B27*'Module Data'!M21</f>
        <v>0</v>
      </c>
      <c r="G27" s="3">
        <f>$B27*'Module Data'!N21</f>
        <v>0</v>
      </c>
      <c r="H27" s="3">
        <f>$B27*'Module Data'!O21</f>
        <v>0</v>
      </c>
      <c r="J27" s="21" t="s">
        <v>54</v>
      </c>
      <c r="K27" s="23" t="s">
        <v>61</v>
      </c>
      <c r="L27" t="str">
        <f>INDEX('Module Data'!$A$2:$O$100,MATCH($K27,'Module Data'!$A$2:$A$100,0),2)</f>
        <v>n/a</v>
      </c>
      <c r="M27" s="43">
        <f t="shared" si="4"/>
        <v>0</v>
      </c>
      <c r="N27" s="43"/>
      <c r="O27" s="42"/>
      <c r="P27">
        <f>INDEX('Module Data'!$A$2:$O$100,MATCH($K27,'Module Data'!$A$2:$A$100,0),10)</f>
        <v>0</v>
      </c>
      <c r="Q27">
        <f>INDEX('Module Data'!$A$2:$O$100,MATCH($K27,'Module Data'!$A$2:$A$100,0),11)</f>
        <v>0</v>
      </c>
      <c r="R27">
        <f>INDEX('Module Data'!$A$2:$O$100,MATCH($K27,'Module Data'!$A$2:$A$100,0),13)</f>
        <v>0</v>
      </c>
      <c r="S27">
        <f>INDEX('Module Data'!$A$2:$O$100,MATCH($K27,'Module Data'!$A$2:$A$100,0),14)</f>
        <v>0</v>
      </c>
      <c r="AA27">
        <f>INDEX('Module Data'!$A$2:$O$100,MATCH($K27,'Module Data'!$A$2:$A$100,0),3)</f>
        <v>0</v>
      </c>
      <c r="AB27">
        <f>INDEX('Module Data'!$A$2:$O$100,MATCH($K27,'Module Data'!$A$2:$A$100,0),4)</f>
        <v>0</v>
      </c>
      <c r="AC27">
        <f>INDEX('Module Data'!$A$2:$O$100,MATCH($K27,'Module Data'!$A$2:$A$100,0),5)</f>
        <v>0</v>
      </c>
      <c r="AD27">
        <f aca="true" t="shared" si="5" ref="AD27:AD33">SUM(AA27:AC27)</f>
        <v>0</v>
      </c>
    </row>
    <row r="28" spans="1:30" ht="15">
      <c r="A28" s="14">
        <v>9403</v>
      </c>
      <c r="B28" s="15">
        <v>0</v>
      </c>
      <c r="C28" s="3">
        <f>$B28*'Module Data'!J22</f>
        <v>0</v>
      </c>
      <c r="D28" s="3">
        <f>$B28*'Module Data'!K22</f>
        <v>0</v>
      </c>
      <c r="E28" s="3">
        <f>$B28*'Module Data'!L22</f>
        <v>0</v>
      </c>
      <c r="F28" s="3">
        <f>$B28*'Module Data'!M22</f>
        <v>0</v>
      </c>
      <c r="G28" s="3">
        <f>$B28*'Module Data'!N22</f>
        <v>0</v>
      </c>
      <c r="H28" s="3">
        <f>$B28*'Module Data'!O22</f>
        <v>0</v>
      </c>
      <c r="J28" s="21" t="s">
        <v>55</v>
      </c>
      <c r="K28" s="23" t="s">
        <v>61</v>
      </c>
      <c r="L28" t="str">
        <f>INDEX('Module Data'!$A$2:$O$100,MATCH($K28,'Module Data'!$A$2:$A$100,0),2)</f>
        <v>n/a</v>
      </c>
      <c r="M28" s="43">
        <f t="shared" si="4"/>
        <v>0</v>
      </c>
      <c r="N28" s="43"/>
      <c r="O28" s="42"/>
      <c r="P28">
        <f>INDEX('Module Data'!$A$2:$O$100,MATCH($K28,'Module Data'!$A$2:$A$100,0),10)</f>
        <v>0</v>
      </c>
      <c r="Q28">
        <f>INDEX('Module Data'!$A$2:$O$100,MATCH($K28,'Module Data'!$A$2:$A$100,0),11)</f>
        <v>0</v>
      </c>
      <c r="R28">
        <f>INDEX('Module Data'!$A$2:$O$100,MATCH($K28,'Module Data'!$A$2:$A$100,0),13)</f>
        <v>0</v>
      </c>
      <c r="S28">
        <f>INDEX('Module Data'!$A$2:$O$100,MATCH($K28,'Module Data'!$A$2:$A$100,0),14)</f>
        <v>0</v>
      </c>
      <c r="AA28">
        <f>INDEX('Module Data'!$A$2:$O$100,MATCH($K28,'Module Data'!$A$2:$A$100,0),3)</f>
        <v>0</v>
      </c>
      <c r="AB28">
        <f>INDEX('Module Data'!$A$2:$O$100,MATCH($K28,'Module Data'!$A$2:$A$100,0),4)</f>
        <v>0</v>
      </c>
      <c r="AC28">
        <f>INDEX('Module Data'!$A$2:$O$100,MATCH($K28,'Module Data'!$A$2:$A$100,0),5)</f>
        <v>0</v>
      </c>
      <c r="AD28">
        <f t="shared" si="5"/>
        <v>0</v>
      </c>
    </row>
    <row r="29" spans="1:30" ht="15">
      <c r="A29" s="14">
        <v>9411</v>
      </c>
      <c r="B29" s="15">
        <v>0</v>
      </c>
      <c r="C29" s="3">
        <f>$B29*'Module Data'!J23</f>
        <v>0</v>
      </c>
      <c r="D29" s="3">
        <f>$B29*'Module Data'!K23</f>
        <v>0</v>
      </c>
      <c r="E29" s="3">
        <f>$B29*'Module Data'!L23</f>
        <v>0</v>
      </c>
      <c r="F29" s="3">
        <f>$B29*'Module Data'!M23</f>
        <v>0</v>
      </c>
      <c r="G29" s="3">
        <f>$B29*'Module Data'!N23</f>
        <v>0</v>
      </c>
      <c r="H29" s="3">
        <f>$B29*'Module Data'!O23</f>
        <v>0</v>
      </c>
      <c r="J29" s="21" t="s">
        <v>56</v>
      </c>
      <c r="K29" s="23" t="s">
        <v>61</v>
      </c>
      <c r="L29" t="str">
        <f>INDEX('Module Data'!$A$2:$O$100,MATCH($K29,'Module Data'!$A$2:$A$100,0),2)</f>
        <v>n/a</v>
      </c>
      <c r="M29" s="43">
        <f t="shared" si="4"/>
        <v>0</v>
      </c>
      <c r="N29" s="43"/>
      <c r="O29" s="42"/>
      <c r="P29">
        <f>INDEX('Module Data'!$A$2:$O$100,MATCH($K29,'Module Data'!$A$2:$A$100,0),10)</f>
        <v>0</v>
      </c>
      <c r="Q29">
        <f>INDEX('Module Data'!$A$2:$O$100,MATCH($K29,'Module Data'!$A$2:$A$100,0),11)</f>
        <v>0</v>
      </c>
      <c r="R29">
        <f>INDEX('Module Data'!$A$2:$O$100,MATCH($K29,'Module Data'!$A$2:$A$100,0),13)</f>
        <v>0</v>
      </c>
      <c r="S29">
        <f>INDEX('Module Data'!$A$2:$O$100,MATCH($K29,'Module Data'!$A$2:$A$100,0),14)</f>
        <v>0</v>
      </c>
      <c r="AA29">
        <f>INDEX('Module Data'!$A$2:$O$100,MATCH($K29,'Module Data'!$A$2:$A$100,0),3)</f>
        <v>0</v>
      </c>
      <c r="AB29">
        <f>INDEX('Module Data'!$A$2:$O$100,MATCH($K29,'Module Data'!$A$2:$A$100,0),4)</f>
        <v>0</v>
      </c>
      <c r="AC29">
        <f>INDEX('Module Data'!$A$2:$O$100,MATCH($K29,'Module Data'!$A$2:$A$100,0),5)</f>
        <v>0</v>
      </c>
      <c r="AD29">
        <f t="shared" si="5"/>
        <v>0</v>
      </c>
    </row>
    <row r="30" spans="1:30" ht="15">
      <c r="A30" s="14">
        <v>9421</v>
      </c>
      <c r="B30" s="15">
        <v>0</v>
      </c>
      <c r="C30" s="3">
        <f>$B30*'Module Data'!J24</f>
        <v>0</v>
      </c>
      <c r="D30" s="3">
        <f>$B30*'Module Data'!K24</f>
        <v>0</v>
      </c>
      <c r="E30" s="3">
        <f>$B30*'Module Data'!L24</f>
        <v>0</v>
      </c>
      <c r="F30" s="3">
        <f>$B30*'Module Data'!M24</f>
        <v>0</v>
      </c>
      <c r="G30" s="3">
        <f>$B30*'Module Data'!N24</f>
        <v>0</v>
      </c>
      <c r="H30" s="3">
        <f>$B30*'Module Data'!O24</f>
        <v>0</v>
      </c>
      <c r="J30" s="21" t="s">
        <v>57</v>
      </c>
      <c r="K30" s="23" t="s">
        <v>61</v>
      </c>
      <c r="L30" t="str">
        <f>INDEX('Module Data'!$A$2:$O$100,MATCH($K30,'Module Data'!$A$2:$A$100,0),2)</f>
        <v>n/a</v>
      </c>
      <c r="M30" s="43">
        <f t="shared" si="4"/>
        <v>0</v>
      </c>
      <c r="N30" s="43"/>
      <c r="O30" s="42"/>
      <c r="P30">
        <f>INDEX('Module Data'!$A$2:$O$100,MATCH($K30,'Module Data'!$A$2:$A$100,0),10)</f>
        <v>0</v>
      </c>
      <c r="Q30">
        <f>INDEX('Module Data'!$A$2:$O$100,MATCH($K30,'Module Data'!$A$2:$A$100,0),11)</f>
        <v>0</v>
      </c>
      <c r="R30">
        <f>INDEX('Module Data'!$A$2:$O$100,MATCH($K30,'Module Data'!$A$2:$A$100,0),13)</f>
        <v>0</v>
      </c>
      <c r="S30">
        <f>INDEX('Module Data'!$A$2:$O$100,MATCH($K30,'Module Data'!$A$2:$A$100,0),14)</f>
        <v>0</v>
      </c>
      <c r="AA30">
        <f>INDEX('Module Data'!$A$2:$O$100,MATCH($K30,'Module Data'!$A$2:$A$100,0),3)</f>
        <v>0</v>
      </c>
      <c r="AB30">
        <f>INDEX('Module Data'!$A$2:$O$100,MATCH($K30,'Module Data'!$A$2:$A$100,0),4)</f>
        <v>0</v>
      </c>
      <c r="AC30">
        <f>INDEX('Module Data'!$A$2:$O$100,MATCH($K30,'Module Data'!$A$2:$A$100,0),5)</f>
        <v>0</v>
      </c>
      <c r="AD30">
        <f t="shared" si="5"/>
        <v>0</v>
      </c>
    </row>
    <row r="31" spans="1:30" ht="15">
      <c r="A31" s="14">
        <v>9422</v>
      </c>
      <c r="B31" s="15">
        <v>0</v>
      </c>
      <c r="C31" s="3">
        <f>$B31*'Module Data'!J25</f>
        <v>0</v>
      </c>
      <c r="D31" s="3">
        <f>$B31*'Module Data'!K25</f>
        <v>0</v>
      </c>
      <c r="E31" s="3">
        <f>$B31*'Module Data'!L25</f>
        <v>0</v>
      </c>
      <c r="F31" s="3">
        <f>$B31*'Module Data'!M25</f>
        <v>0</v>
      </c>
      <c r="G31" s="3">
        <f>$B31*'Module Data'!N25</f>
        <v>0</v>
      </c>
      <c r="H31" s="3">
        <f>$B31*'Module Data'!O25</f>
        <v>0</v>
      </c>
      <c r="J31" s="21" t="s">
        <v>58</v>
      </c>
      <c r="K31" s="23" t="s">
        <v>61</v>
      </c>
      <c r="L31" t="str">
        <f>INDEX('Module Data'!$A$2:$O$100,MATCH($K31,'Module Data'!$A$2:$A$100,0),2)</f>
        <v>n/a</v>
      </c>
      <c r="M31" s="43">
        <f t="shared" si="4"/>
        <v>0</v>
      </c>
      <c r="N31" s="43"/>
      <c r="O31" s="42"/>
      <c r="P31">
        <f>INDEX('Module Data'!$A$2:$O$100,MATCH($K31,'Module Data'!$A$2:$A$100,0),10)</f>
        <v>0</v>
      </c>
      <c r="Q31">
        <f>INDEX('Module Data'!$A$2:$O$100,MATCH($K31,'Module Data'!$A$2:$A$100,0),11)</f>
        <v>0</v>
      </c>
      <c r="R31">
        <f>INDEX('Module Data'!$A$2:$O$100,MATCH($K31,'Module Data'!$A$2:$A$100,0),13)</f>
        <v>0</v>
      </c>
      <c r="S31">
        <f>INDEX('Module Data'!$A$2:$O$100,MATCH($K31,'Module Data'!$A$2:$A$100,0),14)</f>
        <v>0</v>
      </c>
      <c r="AA31">
        <f>INDEX('Module Data'!$A$2:$O$100,MATCH($K31,'Module Data'!$A$2:$A$100,0),3)</f>
        <v>0</v>
      </c>
      <c r="AB31">
        <f>INDEX('Module Data'!$A$2:$O$100,MATCH($K31,'Module Data'!$A$2:$A$100,0),4)</f>
        <v>0</v>
      </c>
      <c r="AC31">
        <f>INDEX('Module Data'!$A$2:$O$100,MATCH($K31,'Module Data'!$A$2:$A$100,0),5)</f>
        <v>0</v>
      </c>
      <c r="AD31">
        <f t="shared" si="5"/>
        <v>0</v>
      </c>
    </row>
    <row r="32" spans="1:30" ht="15">
      <c r="A32" s="14">
        <v>9423</v>
      </c>
      <c r="B32" s="15">
        <v>0</v>
      </c>
      <c r="C32" s="3">
        <f>$B32*'Module Data'!J26</f>
        <v>0</v>
      </c>
      <c r="D32" s="3">
        <f>$B32*'Module Data'!K26</f>
        <v>0</v>
      </c>
      <c r="E32" s="3">
        <f>$B32*'Module Data'!L26</f>
        <v>0</v>
      </c>
      <c r="F32" s="3">
        <f>$B32*'Module Data'!M26</f>
        <v>0</v>
      </c>
      <c r="G32" s="3">
        <f>$B32*'Module Data'!N26</f>
        <v>0</v>
      </c>
      <c r="H32" s="3">
        <f>$B32*'Module Data'!O26</f>
        <v>0</v>
      </c>
      <c r="J32" s="21" t="s">
        <v>59</v>
      </c>
      <c r="K32" s="23" t="s">
        <v>61</v>
      </c>
      <c r="L32" t="str">
        <f>INDEX('Module Data'!$A$2:$O$100,MATCH($K32,'Module Data'!$A$2:$A$100,0),2)</f>
        <v>n/a</v>
      </c>
      <c r="M32" s="43">
        <f t="shared" si="4"/>
        <v>0</v>
      </c>
      <c r="N32" s="43"/>
      <c r="O32" s="42"/>
      <c r="P32">
        <f>INDEX('Module Data'!$A$2:$O$100,MATCH($K32,'Module Data'!$A$2:$A$100,0),10)</f>
        <v>0</v>
      </c>
      <c r="Q32">
        <f>INDEX('Module Data'!$A$2:$O$100,MATCH($K32,'Module Data'!$A$2:$A$100,0),11)</f>
        <v>0</v>
      </c>
      <c r="R32">
        <f>INDEX('Module Data'!$A$2:$O$100,MATCH($K32,'Module Data'!$A$2:$A$100,0),13)</f>
        <v>0</v>
      </c>
      <c r="S32">
        <f>INDEX('Module Data'!$A$2:$O$100,MATCH($K32,'Module Data'!$A$2:$A$100,0),14)</f>
        <v>0</v>
      </c>
      <c r="AA32">
        <f>INDEX('Module Data'!$A$2:$O$100,MATCH($K32,'Module Data'!$A$2:$A$100,0),3)</f>
        <v>0</v>
      </c>
      <c r="AB32">
        <f>INDEX('Module Data'!$A$2:$O$100,MATCH($K32,'Module Data'!$A$2:$A$100,0),4)</f>
        <v>0</v>
      </c>
      <c r="AC32">
        <f>INDEX('Module Data'!$A$2:$O$100,MATCH($K32,'Module Data'!$A$2:$A$100,0),5)</f>
        <v>0</v>
      </c>
      <c r="AD32">
        <f t="shared" si="5"/>
        <v>0</v>
      </c>
    </row>
    <row r="33" spans="1:30" ht="15.75" thickBot="1">
      <c r="A33" s="14">
        <v>9425</v>
      </c>
      <c r="B33" s="15">
        <v>0</v>
      </c>
      <c r="C33" s="3">
        <f>$B33*'Module Data'!J27</f>
        <v>0</v>
      </c>
      <c r="D33" s="3">
        <f>$B33*'Module Data'!K27</f>
        <v>0</v>
      </c>
      <c r="E33" s="3">
        <f>$B33*'Module Data'!L27</f>
        <v>0</v>
      </c>
      <c r="F33" s="3">
        <f>$B33*'Module Data'!M27</f>
        <v>0</v>
      </c>
      <c r="G33" s="3">
        <f>$B33*'Module Data'!N27</f>
        <v>0</v>
      </c>
      <c r="H33" s="3">
        <f>$B33*'Module Data'!O27</f>
        <v>0</v>
      </c>
      <c r="J33" s="22" t="s">
        <v>60</v>
      </c>
      <c r="K33" s="24" t="s">
        <v>61</v>
      </c>
      <c r="L33" t="str">
        <f>INDEX('Module Data'!$A$2:$O$100,MATCH($K33,'Module Data'!$A$2:$A$100,0),2)</f>
        <v>n/a</v>
      </c>
      <c r="M33" s="43">
        <f>IF(L33="Input",1000,IF(L33="Output",1,IF(L33="I/O",1001,0)))</f>
        <v>0</v>
      </c>
      <c r="N33" s="43"/>
      <c r="O33" s="42"/>
      <c r="P33">
        <f>INDEX('Module Data'!$A$2:$O$100,MATCH($K33,'Module Data'!$A$2:$A$100,0),10)</f>
        <v>0</v>
      </c>
      <c r="Q33">
        <f>INDEX('Module Data'!$A$2:$O$100,MATCH($K33,'Module Data'!$A$2:$A$100,0),11)</f>
        <v>0</v>
      </c>
      <c r="R33">
        <f>INDEX('Module Data'!$A$2:$O$100,MATCH($K33,'Module Data'!$A$2:$A$100,0),13)</f>
        <v>0</v>
      </c>
      <c r="S33">
        <f>INDEX('Module Data'!$A$2:$O$100,MATCH($K33,'Module Data'!$A$2:$A$100,0),14)</f>
        <v>0</v>
      </c>
      <c r="AA33">
        <f>INDEX('Module Data'!$A$2:$O$100,MATCH($K33,'Module Data'!$A$2:$A$100,0),3)</f>
        <v>0</v>
      </c>
      <c r="AB33">
        <f>INDEX('Module Data'!$A$2:$O$100,MATCH($K33,'Module Data'!$A$2:$A$100,0),4)</f>
        <v>0</v>
      </c>
      <c r="AC33">
        <f>INDEX('Module Data'!$A$2:$O$100,MATCH($K33,'Module Data'!$A$2:$A$100,0),5)</f>
        <v>0</v>
      </c>
      <c r="AD33">
        <f t="shared" si="5"/>
        <v>0</v>
      </c>
    </row>
    <row r="34" spans="1:8" ht="15.75" thickBot="1">
      <c r="A34" s="14">
        <v>9426</v>
      </c>
      <c r="B34" s="15">
        <v>0</v>
      </c>
      <c r="C34" s="3">
        <f>$B34*'Module Data'!J28</f>
        <v>0</v>
      </c>
      <c r="D34" s="3">
        <f>$B34*'Module Data'!K28</f>
        <v>0</v>
      </c>
      <c r="E34" s="3">
        <f>$B34*'Module Data'!L28</f>
        <v>0</v>
      </c>
      <c r="F34" s="3">
        <f>$B34*'Module Data'!M28</f>
        <v>0</v>
      </c>
      <c r="G34" s="3">
        <f>$B34*'Module Data'!N28</f>
        <v>0</v>
      </c>
      <c r="H34" s="3">
        <f>$B34*'Module Data'!O28</f>
        <v>0</v>
      </c>
    </row>
    <row r="35" spans="1:32" ht="45.75" thickBot="1">
      <c r="A35" s="14">
        <v>9435</v>
      </c>
      <c r="B35" s="15">
        <v>0</v>
      </c>
      <c r="C35" s="3">
        <f>$B35*'Module Data'!J29</f>
        <v>0</v>
      </c>
      <c r="D35" s="3">
        <f>$B35*'Module Data'!K29</f>
        <v>0</v>
      </c>
      <c r="E35" s="3">
        <f>$B35*'Module Data'!L29</f>
        <v>0</v>
      </c>
      <c r="F35" s="3">
        <f>$B35*'Module Data'!M29</f>
        <v>0</v>
      </c>
      <c r="G35" s="3">
        <f>$B35*'Module Data'!N29</f>
        <v>0</v>
      </c>
      <c r="H35" s="3">
        <f>$B35*'Module Data'!O29</f>
        <v>0</v>
      </c>
      <c r="J35" s="31" t="s">
        <v>44</v>
      </c>
      <c r="K35" s="28" t="s">
        <v>3</v>
      </c>
      <c r="L35" s="3" t="s">
        <v>78</v>
      </c>
      <c r="M35" s="3" t="s">
        <v>79</v>
      </c>
      <c r="N35" s="3" t="s">
        <v>77</v>
      </c>
      <c r="O35" s="3" t="s">
        <v>80</v>
      </c>
      <c r="P35" s="1" t="s">
        <v>19</v>
      </c>
      <c r="Q35" s="1" t="s">
        <v>38</v>
      </c>
      <c r="R35" s="1" t="s">
        <v>26</v>
      </c>
      <c r="S35" s="1" t="s">
        <v>37</v>
      </c>
      <c r="T35" s="1" t="s">
        <v>22</v>
      </c>
      <c r="U35" s="1" t="s">
        <v>63</v>
      </c>
      <c r="V35" s="1" t="s">
        <v>25</v>
      </c>
      <c r="W35" s="1" t="s">
        <v>64</v>
      </c>
      <c r="X35" s="1" t="s">
        <v>34</v>
      </c>
      <c r="Y35" s="1" t="s">
        <v>65</v>
      </c>
      <c r="Z35" s="1" t="s">
        <v>81</v>
      </c>
      <c r="AA35" s="1" t="s">
        <v>0</v>
      </c>
      <c r="AB35" s="1" t="s">
        <v>66</v>
      </c>
      <c r="AC35" s="1" t="s">
        <v>1</v>
      </c>
      <c r="AD35" s="1" t="s">
        <v>67</v>
      </c>
      <c r="AE35" s="3" t="s">
        <v>68</v>
      </c>
      <c r="AF35" s="3" t="s">
        <v>69</v>
      </c>
    </row>
    <row r="36" spans="1:32" ht="15">
      <c r="A36" s="14">
        <v>9472</v>
      </c>
      <c r="B36" s="15">
        <v>0</v>
      </c>
      <c r="C36" s="3">
        <f>$B36*'Module Data'!J30</f>
        <v>0</v>
      </c>
      <c r="D36" s="3">
        <f>$B36*'Module Data'!K30</f>
        <v>0</v>
      </c>
      <c r="E36" s="3">
        <f>$B36*'Module Data'!L30</f>
        <v>0</v>
      </c>
      <c r="F36" s="3">
        <f>$B36*'Module Data'!M30</f>
        <v>0</v>
      </c>
      <c r="G36" s="3">
        <f>$B36*'Module Data'!N30</f>
        <v>0</v>
      </c>
      <c r="H36" s="3">
        <f>$B36*'Module Data'!O30</f>
        <v>0</v>
      </c>
      <c r="J36" s="32" t="s">
        <v>53</v>
      </c>
      <c r="K36" s="30" t="s">
        <v>61</v>
      </c>
      <c r="L36" t="str">
        <f>INDEX('Module Data'!$A$2:$O$100,MATCH($K36,'Module Data'!$A$2:$A$100,0),2)</f>
        <v>n/a</v>
      </c>
      <c r="M36" s="43">
        <f aca="true" t="shared" si="6" ref="M36:M42">IF(L36="Input",1000,IF(L36="Output",1,IF(L36="I/O",1001,0)))</f>
        <v>0</v>
      </c>
      <c r="N36" s="43">
        <f>SUM(M36:M43)</f>
        <v>0</v>
      </c>
      <c r="O36" s="42" t="str">
        <f>IF(N36=0,"None",IF(N36&lt;10,"Output Only",IF(MOD(N36,1000)=0,"Input Only","Both")))</f>
        <v>None</v>
      </c>
      <c r="P36">
        <f>INDEX('Module Data'!$A$2:$O$100,MATCH($K36,'Module Data'!$A$2:$A$100,0),10)</f>
        <v>0</v>
      </c>
      <c r="Q36">
        <f>INDEX('Module Data'!$A$2:$O$100,MATCH($K36,'Module Data'!$A$2:$A$100,0),11)</f>
        <v>0</v>
      </c>
      <c r="R36">
        <f>INDEX('Module Data'!$A$2:$O$100,MATCH($K36,'Module Data'!$A$2:$A$100,0),13)</f>
        <v>0</v>
      </c>
      <c r="S36">
        <f>INDEX('Module Data'!$A$2:$O$100,MATCH($K36,'Module Data'!$A$2:$A$100,0),14)</f>
        <v>0</v>
      </c>
      <c r="T36">
        <f>SUM(P36:P43)</f>
        <v>0</v>
      </c>
      <c r="U36">
        <f>SUM(Q36:Q43)</f>
        <v>0</v>
      </c>
      <c r="V36">
        <f>SUM(R36:R43)</f>
        <v>0</v>
      </c>
      <c r="W36">
        <f>SUM(S36:S43)</f>
        <v>0</v>
      </c>
      <c r="X36" s="2">
        <f>275*T36+325*U36+1046</f>
        <v>1046</v>
      </c>
      <c r="Y36" s="2">
        <f>288*V36+400*W36+1383</f>
        <v>1383</v>
      </c>
      <c r="Z36" s="2">
        <f>IF(O36="Both",X36+Y36,IF(O36="Input Only",X36,IF(O36="Output Only",Y36,0)))</f>
        <v>0</v>
      </c>
      <c r="AA36">
        <f>INDEX('Module Data'!$A$2:$O$100,MATCH($K36,'Module Data'!$A$2:$A$100,0),3)</f>
        <v>0</v>
      </c>
      <c r="AB36">
        <f>INDEX('Module Data'!$A$2:$O$100,MATCH($K36,'Module Data'!$A$2:$A$100,0),4)</f>
        <v>0</v>
      </c>
      <c r="AC36">
        <f>INDEX('Module Data'!$A$2:$O$100,MATCH($K36,'Module Data'!$A$2:$A$100,0),5)</f>
        <v>0</v>
      </c>
      <c r="AD36">
        <f>SUM(AA36:AC36)</f>
        <v>0</v>
      </c>
      <c r="AE36">
        <f>MAX(AD36:AD43)+IF(MAX(AD36:AD43)=0,0,250)</f>
        <v>0</v>
      </c>
      <c r="AF36" s="2">
        <f>Z36+AE36</f>
        <v>0</v>
      </c>
    </row>
    <row r="37" spans="1:30" ht="15">
      <c r="A37" s="14">
        <v>9474</v>
      </c>
      <c r="B37" s="15">
        <v>0</v>
      </c>
      <c r="C37" s="3">
        <f>$B37*'Module Data'!J31</f>
        <v>0</v>
      </c>
      <c r="D37" s="3">
        <f>$B37*'Module Data'!K31</f>
        <v>0</v>
      </c>
      <c r="E37" s="3">
        <f>$B37*'Module Data'!L31</f>
        <v>0</v>
      </c>
      <c r="F37" s="3">
        <f>$B37*'Module Data'!M31</f>
        <v>0</v>
      </c>
      <c r="G37" s="3">
        <f>$B37*'Module Data'!N31</f>
        <v>0</v>
      </c>
      <c r="H37" s="3">
        <f>$B37*'Module Data'!O31</f>
        <v>0</v>
      </c>
      <c r="J37" s="21" t="s">
        <v>54</v>
      </c>
      <c r="K37" s="23" t="s">
        <v>61</v>
      </c>
      <c r="L37" t="str">
        <f>INDEX('Module Data'!$A$2:$O$100,MATCH($K37,'Module Data'!$A$2:$A$100,0),2)</f>
        <v>n/a</v>
      </c>
      <c r="M37" s="43">
        <f t="shared" si="6"/>
        <v>0</v>
      </c>
      <c r="N37" s="43"/>
      <c r="O37" s="42"/>
      <c r="P37">
        <f>INDEX('Module Data'!$A$2:$O$100,MATCH($K37,'Module Data'!$A$2:$A$100,0),10)</f>
        <v>0</v>
      </c>
      <c r="Q37">
        <f>INDEX('Module Data'!$A$2:$O$100,MATCH($K37,'Module Data'!$A$2:$A$100,0),11)</f>
        <v>0</v>
      </c>
      <c r="R37">
        <f>INDEX('Module Data'!$A$2:$O$100,MATCH($K37,'Module Data'!$A$2:$A$100,0),13)</f>
        <v>0</v>
      </c>
      <c r="S37">
        <f>INDEX('Module Data'!$A$2:$O$100,MATCH($K37,'Module Data'!$A$2:$A$100,0),14)</f>
        <v>0</v>
      </c>
      <c r="AA37">
        <f>INDEX('Module Data'!$A$2:$O$100,MATCH($K37,'Module Data'!$A$2:$A$100,0),3)</f>
        <v>0</v>
      </c>
      <c r="AB37">
        <f>INDEX('Module Data'!$A$2:$O$100,MATCH($K37,'Module Data'!$A$2:$A$100,0),4)</f>
        <v>0</v>
      </c>
      <c r="AC37">
        <f>INDEX('Module Data'!$A$2:$O$100,MATCH($K37,'Module Data'!$A$2:$A$100,0),5)</f>
        <v>0</v>
      </c>
      <c r="AD37">
        <f aca="true" t="shared" si="7" ref="AD37:AD43">SUM(AA37:AC37)</f>
        <v>0</v>
      </c>
    </row>
    <row r="38" spans="1:30" ht="15">
      <c r="A38" s="14">
        <v>9475</v>
      </c>
      <c r="B38" s="15">
        <v>0</v>
      </c>
      <c r="C38" s="3">
        <f>$B38*'Module Data'!J32</f>
        <v>0</v>
      </c>
      <c r="D38" s="3">
        <f>$B38*'Module Data'!K32</f>
        <v>0</v>
      </c>
      <c r="E38" s="3">
        <f>$B38*'Module Data'!L32</f>
        <v>0</v>
      </c>
      <c r="F38" s="3">
        <f>$B38*'Module Data'!M32</f>
        <v>0</v>
      </c>
      <c r="G38" s="3">
        <f>$B38*'Module Data'!N32</f>
        <v>0</v>
      </c>
      <c r="H38" s="3">
        <f>$B38*'Module Data'!O32</f>
        <v>0</v>
      </c>
      <c r="J38" s="21" t="s">
        <v>55</v>
      </c>
      <c r="K38" s="23" t="s">
        <v>61</v>
      </c>
      <c r="L38" t="str">
        <f>INDEX('Module Data'!$A$2:$O$100,MATCH($K38,'Module Data'!$A$2:$A$100,0),2)</f>
        <v>n/a</v>
      </c>
      <c r="M38" s="43">
        <f t="shared" si="6"/>
        <v>0</v>
      </c>
      <c r="N38" s="43"/>
      <c r="O38" s="42"/>
      <c r="P38">
        <f>INDEX('Module Data'!$A$2:$O$100,MATCH($K38,'Module Data'!$A$2:$A$100,0),10)</f>
        <v>0</v>
      </c>
      <c r="Q38">
        <f>INDEX('Module Data'!$A$2:$O$100,MATCH($K38,'Module Data'!$A$2:$A$100,0),11)</f>
        <v>0</v>
      </c>
      <c r="R38">
        <f>INDEX('Module Data'!$A$2:$O$100,MATCH($K38,'Module Data'!$A$2:$A$100,0),13)</f>
        <v>0</v>
      </c>
      <c r="S38">
        <f>INDEX('Module Data'!$A$2:$O$100,MATCH($K38,'Module Data'!$A$2:$A$100,0),14)</f>
        <v>0</v>
      </c>
      <c r="AA38">
        <f>INDEX('Module Data'!$A$2:$O$100,MATCH($K38,'Module Data'!$A$2:$A$100,0),3)</f>
        <v>0</v>
      </c>
      <c r="AB38">
        <f>INDEX('Module Data'!$A$2:$O$100,MATCH($K38,'Module Data'!$A$2:$A$100,0),4)</f>
        <v>0</v>
      </c>
      <c r="AC38">
        <f>INDEX('Module Data'!$A$2:$O$100,MATCH($K38,'Module Data'!$A$2:$A$100,0),5)</f>
        <v>0</v>
      </c>
      <c r="AD38">
        <f t="shared" si="7"/>
        <v>0</v>
      </c>
    </row>
    <row r="39" spans="1:30" ht="15">
      <c r="A39" s="14">
        <v>9476</v>
      </c>
      <c r="B39" s="15">
        <v>0</v>
      </c>
      <c r="C39" s="3">
        <f>$B39*'Module Data'!J33</f>
        <v>0</v>
      </c>
      <c r="D39" s="3">
        <f>$B39*'Module Data'!K33</f>
        <v>0</v>
      </c>
      <c r="E39" s="3">
        <f>$B39*'Module Data'!L33</f>
        <v>0</v>
      </c>
      <c r="F39" s="3">
        <f>$B39*'Module Data'!M33</f>
        <v>0</v>
      </c>
      <c r="G39" s="3">
        <f>$B39*'Module Data'!N33</f>
        <v>0</v>
      </c>
      <c r="H39" s="3">
        <f>$B39*'Module Data'!O33</f>
        <v>0</v>
      </c>
      <c r="J39" s="21" t="s">
        <v>56</v>
      </c>
      <c r="K39" s="23" t="s">
        <v>61</v>
      </c>
      <c r="L39" t="str">
        <f>INDEX('Module Data'!$A$2:$O$100,MATCH($K39,'Module Data'!$A$2:$A$100,0),2)</f>
        <v>n/a</v>
      </c>
      <c r="M39" s="43">
        <f t="shared" si="6"/>
        <v>0</v>
      </c>
      <c r="N39" s="43"/>
      <c r="O39" s="42"/>
      <c r="P39">
        <f>INDEX('Module Data'!$A$2:$O$100,MATCH($K39,'Module Data'!$A$2:$A$100,0),10)</f>
        <v>0</v>
      </c>
      <c r="Q39">
        <f>INDEX('Module Data'!$A$2:$O$100,MATCH($K39,'Module Data'!$A$2:$A$100,0),11)</f>
        <v>0</v>
      </c>
      <c r="R39">
        <f>INDEX('Module Data'!$A$2:$O$100,MATCH($K39,'Module Data'!$A$2:$A$100,0),13)</f>
        <v>0</v>
      </c>
      <c r="S39">
        <f>INDEX('Module Data'!$A$2:$O$100,MATCH($K39,'Module Data'!$A$2:$A$100,0),14)</f>
        <v>0</v>
      </c>
      <c r="AA39">
        <f>INDEX('Module Data'!$A$2:$O$100,MATCH($K39,'Module Data'!$A$2:$A$100,0),3)</f>
        <v>0</v>
      </c>
      <c r="AB39">
        <f>INDEX('Module Data'!$A$2:$O$100,MATCH($K39,'Module Data'!$A$2:$A$100,0),4)</f>
        <v>0</v>
      </c>
      <c r="AC39">
        <f>INDEX('Module Data'!$A$2:$O$100,MATCH($K39,'Module Data'!$A$2:$A$100,0),5)</f>
        <v>0</v>
      </c>
      <c r="AD39">
        <f t="shared" si="7"/>
        <v>0</v>
      </c>
    </row>
    <row r="40" spans="1:30" ht="15">
      <c r="A40" s="14">
        <v>9477</v>
      </c>
      <c r="B40" s="15">
        <v>0</v>
      </c>
      <c r="C40" s="3">
        <f>$B40*'Module Data'!J34</f>
        <v>0</v>
      </c>
      <c r="D40" s="3">
        <f>$B40*'Module Data'!K34</f>
        <v>0</v>
      </c>
      <c r="E40" s="3">
        <f>$B40*'Module Data'!L34</f>
        <v>0</v>
      </c>
      <c r="F40" s="3">
        <f>$B40*'Module Data'!M34</f>
        <v>0</v>
      </c>
      <c r="G40" s="3">
        <f>$B40*'Module Data'!N34</f>
        <v>0</v>
      </c>
      <c r="H40" s="3">
        <f>$B40*'Module Data'!O34</f>
        <v>0</v>
      </c>
      <c r="J40" s="21" t="s">
        <v>57</v>
      </c>
      <c r="K40" s="23" t="s">
        <v>61</v>
      </c>
      <c r="L40" t="str">
        <f>INDEX('Module Data'!$A$2:$O$100,MATCH($K40,'Module Data'!$A$2:$A$100,0),2)</f>
        <v>n/a</v>
      </c>
      <c r="M40" s="43">
        <f t="shared" si="6"/>
        <v>0</v>
      </c>
      <c r="N40" s="43"/>
      <c r="O40" s="42"/>
      <c r="P40">
        <f>INDEX('Module Data'!$A$2:$O$100,MATCH($K40,'Module Data'!$A$2:$A$100,0),10)</f>
        <v>0</v>
      </c>
      <c r="Q40">
        <f>INDEX('Module Data'!$A$2:$O$100,MATCH($K40,'Module Data'!$A$2:$A$100,0),11)</f>
        <v>0</v>
      </c>
      <c r="R40">
        <f>INDEX('Module Data'!$A$2:$O$100,MATCH($K40,'Module Data'!$A$2:$A$100,0),13)</f>
        <v>0</v>
      </c>
      <c r="S40">
        <f>INDEX('Module Data'!$A$2:$O$100,MATCH($K40,'Module Data'!$A$2:$A$100,0),14)</f>
        <v>0</v>
      </c>
      <c r="AA40">
        <f>INDEX('Module Data'!$A$2:$O$100,MATCH($K40,'Module Data'!$A$2:$A$100,0),3)</f>
        <v>0</v>
      </c>
      <c r="AB40">
        <f>INDEX('Module Data'!$A$2:$O$100,MATCH($K40,'Module Data'!$A$2:$A$100,0),4)</f>
        <v>0</v>
      </c>
      <c r="AC40">
        <f>INDEX('Module Data'!$A$2:$O$100,MATCH($K40,'Module Data'!$A$2:$A$100,0),5)</f>
        <v>0</v>
      </c>
      <c r="AD40">
        <f t="shared" si="7"/>
        <v>0</v>
      </c>
    </row>
    <row r="41" spans="1:30" ht="15">
      <c r="A41" s="14">
        <v>9481</v>
      </c>
      <c r="B41" s="15">
        <v>0</v>
      </c>
      <c r="C41" s="3">
        <f>$B41*'Module Data'!J35</f>
        <v>0</v>
      </c>
      <c r="D41" s="3">
        <f>$B41*'Module Data'!K35</f>
        <v>0</v>
      </c>
      <c r="E41" s="3">
        <f>$B41*'Module Data'!L35</f>
        <v>0</v>
      </c>
      <c r="F41" s="3">
        <f>$B41*'Module Data'!M35</f>
        <v>0</v>
      </c>
      <c r="G41" s="3">
        <f>$B41*'Module Data'!N35</f>
        <v>0</v>
      </c>
      <c r="H41" s="3">
        <f>$B41*'Module Data'!O35</f>
        <v>0</v>
      </c>
      <c r="J41" s="21" t="s">
        <v>58</v>
      </c>
      <c r="K41" s="23" t="s">
        <v>61</v>
      </c>
      <c r="L41" t="str">
        <f>INDEX('Module Data'!$A$2:$O$100,MATCH($K41,'Module Data'!$A$2:$A$100,0),2)</f>
        <v>n/a</v>
      </c>
      <c r="M41" s="43">
        <f t="shared" si="6"/>
        <v>0</v>
      </c>
      <c r="N41" s="43"/>
      <c r="O41" s="42"/>
      <c r="P41">
        <f>INDEX('Module Data'!$A$2:$O$100,MATCH($K41,'Module Data'!$A$2:$A$100,0),10)</f>
        <v>0</v>
      </c>
      <c r="Q41">
        <f>INDEX('Module Data'!$A$2:$O$100,MATCH($K41,'Module Data'!$A$2:$A$100,0),11)</f>
        <v>0</v>
      </c>
      <c r="R41">
        <f>INDEX('Module Data'!$A$2:$O$100,MATCH($K41,'Module Data'!$A$2:$A$100,0),13)</f>
        <v>0</v>
      </c>
      <c r="S41">
        <f>INDEX('Module Data'!$A$2:$O$100,MATCH($K41,'Module Data'!$A$2:$A$100,0),14)</f>
        <v>0</v>
      </c>
      <c r="AA41">
        <f>INDEX('Module Data'!$A$2:$O$100,MATCH($K41,'Module Data'!$A$2:$A$100,0),3)</f>
        <v>0</v>
      </c>
      <c r="AB41">
        <f>INDEX('Module Data'!$A$2:$O$100,MATCH($K41,'Module Data'!$A$2:$A$100,0),4)</f>
        <v>0</v>
      </c>
      <c r="AC41">
        <f>INDEX('Module Data'!$A$2:$O$100,MATCH($K41,'Module Data'!$A$2:$A$100,0),5)</f>
        <v>0</v>
      </c>
      <c r="AD41">
        <f t="shared" si="7"/>
        <v>0</v>
      </c>
    </row>
    <row r="42" spans="1:30" ht="15.75" thickBot="1">
      <c r="A42" s="16">
        <v>9485</v>
      </c>
      <c r="B42" s="17">
        <v>0</v>
      </c>
      <c r="C42" s="3">
        <f>$B42*'Module Data'!J36</f>
        <v>0</v>
      </c>
      <c r="D42" s="3">
        <f>$B42*'Module Data'!K36</f>
        <v>0</v>
      </c>
      <c r="E42" s="3">
        <f>$B42*'Module Data'!L36</f>
        <v>0</v>
      </c>
      <c r="F42" s="3">
        <f>$B42*'Module Data'!M36</f>
        <v>0</v>
      </c>
      <c r="G42" s="3">
        <f>$B42*'Module Data'!N36</f>
        <v>0</v>
      </c>
      <c r="H42" s="3">
        <f>$B42*'Module Data'!O36</f>
        <v>0</v>
      </c>
      <c r="J42" s="21" t="s">
        <v>59</v>
      </c>
      <c r="K42" s="23" t="s">
        <v>61</v>
      </c>
      <c r="L42" t="str">
        <f>INDEX('Module Data'!$A$2:$O$100,MATCH($K42,'Module Data'!$A$2:$A$100,0),2)</f>
        <v>n/a</v>
      </c>
      <c r="M42" s="43">
        <f t="shared" si="6"/>
        <v>0</v>
      </c>
      <c r="N42" s="43"/>
      <c r="O42" s="42"/>
      <c r="P42">
        <f>INDEX('Module Data'!$A$2:$O$100,MATCH($K42,'Module Data'!$A$2:$A$100,0),10)</f>
        <v>0</v>
      </c>
      <c r="Q42">
        <f>INDEX('Module Data'!$A$2:$O$100,MATCH($K42,'Module Data'!$A$2:$A$100,0),11)</f>
        <v>0</v>
      </c>
      <c r="R42">
        <f>INDEX('Module Data'!$A$2:$O$100,MATCH($K42,'Module Data'!$A$2:$A$100,0),13)</f>
        <v>0</v>
      </c>
      <c r="S42">
        <f>INDEX('Module Data'!$A$2:$O$100,MATCH($K42,'Module Data'!$A$2:$A$100,0),14)</f>
        <v>0</v>
      </c>
      <c r="AA42">
        <f>INDEX('Module Data'!$A$2:$O$100,MATCH($K42,'Module Data'!$A$2:$A$100,0),3)</f>
        <v>0</v>
      </c>
      <c r="AB42">
        <f>INDEX('Module Data'!$A$2:$O$100,MATCH($K42,'Module Data'!$A$2:$A$100,0),4)</f>
        <v>0</v>
      </c>
      <c r="AC42">
        <f>INDEX('Module Data'!$A$2:$O$100,MATCH($K42,'Module Data'!$A$2:$A$100,0),5)</f>
        <v>0</v>
      </c>
      <c r="AD42">
        <f t="shared" si="7"/>
        <v>0</v>
      </c>
    </row>
    <row r="43" spans="10:30" ht="15.75" thickBot="1">
      <c r="J43" s="22" t="s">
        <v>60</v>
      </c>
      <c r="K43" s="24" t="s">
        <v>61</v>
      </c>
      <c r="L43" t="str">
        <f>INDEX('Module Data'!$A$2:$O$100,MATCH($K43,'Module Data'!$A$2:$A$100,0),2)</f>
        <v>n/a</v>
      </c>
      <c r="M43" s="43">
        <f>IF(L43="Input",1000,IF(L43="Output",1,IF(L43="I/O",1001,0)))</f>
        <v>0</v>
      </c>
      <c r="N43" s="43"/>
      <c r="O43" s="42"/>
      <c r="P43">
        <f>INDEX('Module Data'!$A$2:$O$100,MATCH($K43,'Module Data'!$A$2:$A$100,0),10)</f>
        <v>0</v>
      </c>
      <c r="Q43">
        <f>INDEX('Module Data'!$A$2:$O$100,MATCH($K43,'Module Data'!$A$2:$A$100,0),11)</f>
        <v>0</v>
      </c>
      <c r="R43">
        <f>INDEX('Module Data'!$A$2:$O$100,MATCH($K43,'Module Data'!$A$2:$A$100,0),13)</f>
        <v>0</v>
      </c>
      <c r="S43">
        <f>INDEX('Module Data'!$A$2:$O$100,MATCH($K43,'Module Data'!$A$2:$A$100,0),14)</f>
        <v>0</v>
      </c>
      <c r="AA43">
        <f>INDEX('Module Data'!$A$2:$O$100,MATCH($K43,'Module Data'!$A$2:$A$100,0),3)</f>
        <v>0</v>
      </c>
      <c r="AB43">
        <f>INDEX('Module Data'!$A$2:$O$100,MATCH($K43,'Module Data'!$A$2:$A$100,0),4)</f>
        <v>0</v>
      </c>
      <c r="AC43">
        <f>INDEX('Module Data'!$A$2:$O$100,MATCH($K43,'Module Data'!$A$2:$A$100,0),5)</f>
        <v>0</v>
      </c>
      <c r="AD43">
        <f t="shared" si="7"/>
        <v>0</v>
      </c>
    </row>
    <row r="44" ht="15.75" thickBot="1"/>
    <row r="45" spans="10:32" ht="45.75" thickBot="1">
      <c r="J45" s="31" t="s">
        <v>45</v>
      </c>
      <c r="K45" s="28" t="s">
        <v>3</v>
      </c>
      <c r="L45" s="3" t="s">
        <v>78</v>
      </c>
      <c r="M45" s="3" t="s">
        <v>79</v>
      </c>
      <c r="N45" s="3" t="s">
        <v>77</v>
      </c>
      <c r="O45" s="3" t="s">
        <v>80</v>
      </c>
      <c r="P45" s="1" t="s">
        <v>19</v>
      </c>
      <c r="Q45" s="1" t="s">
        <v>38</v>
      </c>
      <c r="R45" s="1" t="s">
        <v>26</v>
      </c>
      <c r="S45" s="1" t="s">
        <v>37</v>
      </c>
      <c r="T45" s="1" t="s">
        <v>22</v>
      </c>
      <c r="U45" s="1" t="s">
        <v>63</v>
      </c>
      <c r="V45" s="1" t="s">
        <v>25</v>
      </c>
      <c r="W45" s="1" t="s">
        <v>64</v>
      </c>
      <c r="X45" s="1" t="s">
        <v>34</v>
      </c>
      <c r="Y45" s="1" t="s">
        <v>65</v>
      </c>
      <c r="Z45" s="1" t="s">
        <v>81</v>
      </c>
      <c r="AA45" s="1" t="s">
        <v>0</v>
      </c>
      <c r="AB45" s="1" t="s">
        <v>66</v>
      </c>
      <c r="AC45" s="1" t="s">
        <v>1</v>
      </c>
      <c r="AD45" s="1" t="s">
        <v>67</v>
      </c>
      <c r="AE45" s="3" t="s">
        <v>68</v>
      </c>
      <c r="AF45" s="3" t="s">
        <v>69</v>
      </c>
    </row>
    <row r="46" spans="10:32" ht="15">
      <c r="J46" s="32" t="s">
        <v>53</v>
      </c>
      <c r="K46" s="30" t="s">
        <v>61</v>
      </c>
      <c r="L46" t="str">
        <f>INDEX('Module Data'!$A$2:$O$100,MATCH($K46,'Module Data'!$A$2:$A$100,0),2)</f>
        <v>n/a</v>
      </c>
      <c r="M46" s="43">
        <f aca="true" t="shared" si="8" ref="M46:M52">IF(L46="Input",1000,IF(L46="Output",1,IF(L46="I/O",1001,0)))</f>
        <v>0</v>
      </c>
      <c r="N46" s="43">
        <f>SUM(M46:M53)</f>
        <v>0</v>
      </c>
      <c r="O46" s="42" t="str">
        <f>IF(N46=0,"None",IF(N46&lt;10,"Output Only",IF(MOD(N46,1000)=0,"Input Only","Both")))</f>
        <v>None</v>
      </c>
      <c r="P46">
        <f>INDEX('Module Data'!$A$2:$O$100,MATCH($K46,'Module Data'!$A$2:$A$100,0),10)</f>
        <v>0</v>
      </c>
      <c r="Q46">
        <f>INDEX('Module Data'!$A$2:$O$100,MATCH($K46,'Module Data'!$A$2:$A$100,0),11)</f>
        <v>0</v>
      </c>
      <c r="R46">
        <f>INDEX('Module Data'!$A$2:$O$100,MATCH($K46,'Module Data'!$A$2:$A$100,0),13)</f>
        <v>0</v>
      </c>
      <c r="S46">
        <f>INDEX('Module Data'!$A$2:$O$100,MATCH($K46,'Module Data'!$A$2:$A$100,0),14)</f>
        <v>0</v>
      </c>
      <c r="T46">
        <f>SUM(P46:P53)</f>
        <v>0</v>
      </c>
      <c r="U46">
        <f>SUM(Q46:Q53)</f>
        <v>0</v>
      </c>
      <c r="V46">
        <f>SUM(R46:R53)</f>
        <v>0</v>
      </c>
      <c r="W46">
        <f>SUM(S46:S53)</f>
        <v>0</v>
      </c>
      <c r="X46" s="2">
        <f>275*T46+325*U46+1046</f>
        <v>1046</v>
      </c>
      <c r="Y46" s="2">
        <f>288*V46+400*W46+1383</f>
        <v>1383</v>
      </c>
      <c r="Z46" s="2">
        <f>IF(O46="Both",X46+Y46,IF(O46="Input Only",X46,IF(O46="Output Only",Y46,0)))</f>
        <v>0</v>
      </c>
      <c r="AA46">
        <f>INDEX('Module Data'!$A$2:$O$100,MATCH($K46,'Module Data'!$A$2:$A$100,0),3)</f>
        <v>0</v>
      </c>
      <c r="AB46">
        <f>INDEX('Module Data'!$A$2:$O$100,MATCH($K46,'Module Data'!$A$2:$A$100,0),4)</f>
        <v>0</v>
      </c>
      <c r="AC46">
        <f>INDEX('Module Data'!$A$2:$O$100,MATCH($K46,'Module Data'!$A$2:$A$100,0),5)</f>
        <v>0</v>
      </c>
      <c r="AD46">
        <f>SUM(AA46:AC46)</f>
        <v>0</v>
      </c>
      <c r="AE46">
        <f>MAX(AD46:AD53)+IF(MAX(AD46:AD53)=0,0,250)</f>
        <v>0</v>
      </c>
      <c r="AF46" s="2">
        <f>Z46+AE46</f>
        <v>0</v>
      </c>
    </row>
    <row r="47" spans="10:30" ht="15">
      <c r="J47" s="21" t="s">
        <v>54</v>
      </c>
      <c r="K47" s="23" t="s">
        <v>61</v>
      </c>
      <c r="L47" t="str">
        <f>INDEX('Module Data'!$A$2:$O$100,MATCH($K47,'Module Data'!$A$2:$A$100,0),2)</f>
        <v>n/a</v>
      </c>
      <c r="M47" s="43">
        <f t="shared" si="8"/>
        <v>0</v>
      </c>
      <c r="N47" s="43"/>
      <c r="O47" s="42"/>
      <c r="P47">
        <f>INDEX('Module Data'!$A$2:$O$100,MATCH($K47,'Module Data'!$A$2:$A$100,0),10)</f>
        <v>0</v>
      </c>
      <c r="Q47">
        <f>INDEX('Module Data'!$A$2:$O$100,MATCH($K47,'Module Data'!$A$2:$A$100,0),11)</f>
        <v>0</v>
      </c>
      <c r="R47">
        <f>INDEX('Module Data'!$A$2:$O$100,MATCH($K47,'Module Data'!$A$2:$A$100,0),13)</f>
        <v>0</v>
      </c>
      <c r="S47">
        <f>INDEX('Module Data'!$A$2:$O$100,MATCH($K47,'Module Data'!$A$2:$A$100,0),14)</f>
        <v>0</v>
      </c>
      <c r="AA47">
        <f>INDEX('Module Data'!$A$2:$O$100,MATCH($K47,'Module Data'!$A$2:$A$100,0),3)</f>
        <v>0</v>
      </c>
      <c r="AB47">
        <f>INDEX('Module Data'!$A$2:$O$100,MATCH($K47,'Module Data'!$A$2:$A$100,0),4)</f>
        <v>0</v>
      </c>
      <c r="AC47">
        <f>INDEX('Module Data'!$A$2:$O$100,MATCH($K47,'Module Data'!$A$2:$A$100,0),5)</f>
        <v>0</v>
      </c>
      <c r="AD47">
        <f aca="true" t="shared" si="9" ref="AD47:AD53">SUM(AA47:AC47)</f>
        <v>0</v>
      </c>
    </row>
    <row r="48" spans="10:30" ht="15">
      <c r="J48" s="21" t="s">
        <v>55</v>
      </c>
      <c r="K48" s="23" t="s">
        <v>61</v>
      </c>
      <c r="L48" t="str">
        <f>INDEX('Module Data'!$A$2:$O$100,MATCH($K48,'Module Data'!$A$2:$A$100,0),2)</f>
        <v>n/a</v>
      </c>
      <c r="M48" s="43">
        <f t="shared" si="8"/>
        <v>0</v>
      </c>
      <c r="N48" s="43"/>
      <c r="O48" s="42"/>
      <c r="P48">
        <f>INDEX('Module Data'!$A$2:$O$100,MATCH($K48,'Module Data'!$A$2:$A$100,0),10)</f>
        <v>0</v>
      </c>
      <c r="Q48">
        <f>INDEX('Module Data'!$A$2:$O$100,MATCH($K48,'Module Data'!$A$2:$A$100,0),11)</f>
        <v>0</v>
      </c>
      <c r="R48">
        <f>INDEX('Module Data'!$A$2:$O$100,MATCH($K48,'Module Data'!$A$2:$A$100,0),13)</f>
        <v>0</v>
      </c>
      <c r="S48">
        <f>INDEX('Module Data'!$A$2:$O$100,MATCH($K48,'Module Data'!$A$2:$A$100,0),14)</f>
        <v>0</v>
      </c>
      <c r="AA48">
        <f>INDEX('Module Data'!$A$2:$O$100,MATCH($K48,'Module Data'!$A$2:$A$100,0),3)</f>
        <v>0</v>
      </c>
      <c r="AB48">
        <f>INDEX('Module Data'!$A$2:$O$100,MATCH($K48,'Module Data'!$A$2:$A$100,0),4)</f>
        <v>0</v>
      </c>
      <c r="AC48">
        <f>INDEX('Module Data'!$A$2:$O$100,MATCH($K48,'Module Data'!$A$2:$A$100,0),5)</f>
        <v>0</v>
      </c>
      <c r="AD48">
        <f t="shared" si="9"/>
        <v>0</v>
      </c>
    </row>
    <row r="49" spans="10:30" ht="15">
      <c r="J49" s="21" t="s">
        <v>56</v>
      </c>
      <c r="K49" s="23" t="s">
        <v>61</v>
      </c>
      <c r="L49" t="str">
        <f>INDEX('Module Data'!$A$2:$O$100,MATCH($K49,'Module Data'!$A$2:$A$100,0),2)</f>
        <v>n/a</v>
      </c>
      <c r="M49" s="43">
        <f t="shared" si="8"/>
        <v>0</v>
      </c>
      <c r="N49" s="43"/>
      <c r="O49" s="42"/>
      <c r="P49">
        <f>INDEX('Module Data'!$A$2:$O$100,MATCH($K49,'Module Data'!$A$2:$A$100,0),10)</f>
        <v>0</v>
      </c>
      <c r="Q49">
        <f>INDEX('Module Data'!$A$2:$O$100,MATCH($K49,'Module Data'!$A$2:$A$100,0),11)</f>
        <v>0</v>
      </c>
      <c r="R49">
        <f>INDEX('Module Data'!$A$2:$O$100,MATCH($K49,'Module Data'!$A$2:$A$100,0),13)</f>
        <v>0</v>
      </c>
      <c r="S49">
        <f>INDEX('Module Data'!$A$2:$O$100,MATCH($K49,'Module Data'!$A$2:$A$100,0),14)</f>
        <v>0</v>
      </c>
      <c r="AA49">
        <f>INDEX('Module Data'!$A$2:$O$100,MATCH($K49,'Module Data'!$A$2:$A$100,0),3)</f>
        <v>0</v>
      </c>
      <c r="AB49">
        <f>INDEX('Module Data'!$A$2:$O$100,MATCH($K49,'Module Data'!$A$2:$A$100,0),4)</f>
        <v>0</v>
      </c>
      <c r="AC49">
        <f>INDEX('Module Data'!$A$2:$O$100,MATCH($K49,'Module Data'!$A$2:$A$100,0),5)</f>
        <v>0</v>
      </c>
      <c r="AD49">
        <f t="shared" si="9"/>
        <v>0</v>
      </c>
    </row>
    <row r="50" spans="10:30" ht="15">
      <c r="J50" s="21" t="s">
        <v>57</v>
      </c>
      <c r="K50" s="23" t="s">
        <v>61</v>
      </c>
      <c r="L50" t="str">
        <f>INDEX('Module Data'!$A$2:$O$100,MATCH($K50,'Module Data'!$A$2:$A$100,0),2)</f>
        <v>n/a</v>
      </c>
      <c r="M50" s="43">
        <f t="shared" si="8"/>
        <v>0</v>
      </c>
      <c r="N50" s="43"/>
      <c r="O50" s="42"/>
      <c r="P50">
        <f>INDEX('Module Data'!$A$2:$O$100,MATCH($K50,'Module Data'!$A$2:$A$100,0),10)</f>
        <v>0</v>
      </c>
      <c r="Q50">
        <f>INDEX('Module Data'!$A$2:$O$100,MATCH($K50,'Module Data'!$A$2:$A$100,0),11)</f>
        <v>0</v>
      </c>
      <c r="R50">
        <f>INDEX('Module Data'!$A$2:$O$100,MATCH($K50,'Module Data'!$A$2:$A$100,0),13)</f>
        <v>0</v>
      </c>
      <c r="S50">
        <f>INDEX('Module Data'!$A$2:$O$100,MATCH($K50,'Module Data'!$A$2:$A$100,0),14)</f>
        <v>0</v>
      </c>
      <c r="AA50">
        <f>INDEX('Module Data'!$A$2:$O$100,MATCH($K50,'Module Data'!$A$2:$A$100,0),3)</f>
        <v>0</v>
      </c>
      <c r="AB50">
        <f>INDEX('Module Data'!$A$2:$O$100,MATCH($K50,'Module Data'!$A$2:$A$100,0),4)</f>
        <v>0</v>
      </c>
      <c r="AC50">
        <f>INDEX('Module Data'!$A$2:$O$100,MATCH($K50,'Module Data'!$A$2:$A$100,0),5)</f>
        <v>0</v>
      </c>
      <c r="AD50">
        <f t="shared" si="9"/>
        <v>0</v>
      </c>
    </row>
    <row r="51" spans="10:30" ht="15">
      <c r="J51" s="21" t="s">
        <v>58</v>
      </c>
      <c r="K51" s="23" t="s">
        <v>61</v>
      </c>
      <c r="L51" t="str">
        <f>INDEX('Module Data'!$A$2:$O$100,MATCH($K51,'Module Data'!$A$2:$A$100,0),2)</f>
        <v>n/a</v>
      </c>
      <c r="M51" s="43">
        <f t="shared" si="8"/>
        <v>0</v>
      </c>
      <c r="N51" s="43"/>
      <c r="O51" s="42"/>
      <c r="P51">
        <f>INDEX('Module Data'!$A$2:$O$100,MATCH($K51,'Module Data'!$A$2:$A$100,0),10)</f>
        <v>0</v>
      </c>
      <c r="Q51">
        <f>INDEX('Module Data'!$A$2:$O$100,MATCH($K51,'Module Data'!$A$2:$A$100,0),11)</f>
        <v>0</v>
      </c>
      <c r="R51">
        <f>INDEX('Module Data'!$A$2:$O$100,MATCH($K51,'Module Data'!$A$2:$A$100,0),13)</f>
        <v>0</v>
      </c>
      <c r="S51">
        <f>INDEX('Module Data'!$A$2:$O$100,MATCH($K51,'Module Data'!$A$2:$A$100,0),14)</f>
        <v>0</v>
      </c>
      <c r="AA51">
        <f>INDEX('Module Data'!$A$2:$O$100,MATCH($K51,'Module Data'!$A$2:$A$100,0),3)</f>
        <v>0</v>
      </c>
      <c r="AB51">
        <f>INDEX('Module Data'!$A$2:$O$100,MATCH($K51,'Module Data'!$A$2:$A$100,0),4)</f>
        <v>0</v>
      </c>
      <c r="AC51">
        <f>INDEX('Module Data'!$A$2:$O$100,MATCH($K51,'Module Data'!$A$2:$A$100,0),5)</f>
        <v>0</v>
      </c>
      <c r="AD51">
        <f t="shared" si="9"/>
        <v>0</v>
      </c>
    </row>
    <row r="52" spans="10:30" ht="15">
      <c r="J52" s="21" t="s">
        <v>59</v>
      </c>
      <c r="K52" s="23" t="s">
        <v>61</v>
      </c>
      <c r="L52" t="str">
        <f>INDEX('Module Data'!$A$2:$O$100,MATCH($K52,'Module Data'!$A$2:$A$100,0),2)</f>
        <v>n/a</v>
      </c>
      <c r="M52" s="43">
        <f t="shared" si="8"/>
        <v>0</v>
      </c>
      <c r="N52" s="43"/>
      <c r="O52" s="42"/>
      <c r="P52">
        <f>INDEX('Module Data'!$A$2:$O$100,MATCH($K52,'Module Data'!$A$2:$A$100,0),10)</f>
        <v>0</v>
      </c>
      <c r="Q52">
        <f>INDEX('Module Data'!$A$2:$O$100,MATCH($K52,'Module Data'!$A$2:$A$100,0),11)</f>
        <v>0</v>
      </c>
      <c r="R52">
        <f>INDEX('Module Data'!$A$2:$O$100,MATCH($K52,'Module Data'!$A$2:$A$100,0),13)</f>
        <v>0</v>
      </c>
      <c r="S52">
        <f>INDEX('Module Data'!$A$2:$O$100,MATCH($K52,'Module Data'!$A$2:$A$100,0),14)</f>
        <v>0</v>
      </c>
      <c r="AA52">
        <f>INDEX('Module Data'!$A$2:$O$100,MATCH($K52,'Module Data'!$A$2:$A$100,0),3)</f>
        <v>0</v>
      </c>
      <c r="AB52">
        <f>INDEX('Module Data'!$A$2:$O$100,MATCH($K52,'Module Data'!$A$2:$A$100,0),4)</f>
        <v>0</v>
      </c>
      <c r="AC52">
        <f>INDEX('Module Data'!$A$2:$O$100,MATCH($K52,'Module Data'!$A$2:$A$100,0),5)</f>
        <v>0</v>
      </c>
      <c r="AD52">
        <f t="shared" si="9"/>
        <v>0</v>
      </c>
    </row>
    <row r="53" spans="10:30" ht="15.75" thickBot="1">
      <c r="J53" s="22" t="s">
        <v>60</v>
      </c>
      <c r="K53" s="24" t="s">
        <v>61</v>
      </c>
      <c r="L53" t="str">
        <f>INDEX('Module Data'!$A$2:$O$100,MATCH($K53,'Module Data'!$A$2:$A$100,0),2)</f>
        <v>n/a</v>
      </c>
      <c r="M53" s="43">
        <f>IF(L53="Input",1000,IF(L53="Output",1,IF(L53="I/O",1001,0)))</f>
        <v>0</v>
      </c>
      <c r="N53" s="43"/>
      <c r="O53" s="42"/>
      <c r="P53">
        <f>INDEX('Module Data'!$A$2:$O$100,MATCH($K53,'Module Data'!$A$2:$A$100,0),10)</f>
        <v>0</v>
      </c>
      <c r="Q53">
        <f>INDEX('Module Data'!$A$2:$O$100,MATCH($K53,'Module Data'!$A$2:$A$100,0),11)</f>
        <v>0</v>
      </c>
      <c r="R53">
        <f>INDEX('Module Data'!$A$2:$O$100,MATCH($K53,'Module Data'!$A$2:$A$100,0),13)</f>
        <v>0</v>
      </c>
      <c r="S53">
        <f>INDEX('Module Data'!$A$2:$O$100,MATCH($K53,'Module Data'!$A$2:$A$100,0),14)</f>
        <v>0</v>
      </c>
      <c r="AA53">
        <f>INDEX('Module Data'!$A$2:$O$100,MATCH($K53,'Module Data'!$A$2:$A$100,0),3)</f>
        <v>0</v>
      </c>
      <c r="AB53">
        <f>INDEX('Module Data'!$A$2:$O$100,MATCH($K53,'Module Data'!$A$2:$A$100,0),4)</f>
        <v>0</v>
      </c>
      <c r="AC53">
        <f>INDEX('Module Data'!$A$2:$O$100,MATCH($K53,'Module Data'!$A$2:$A$100,0),5)</f>
        <v>0</v>
      </c>
      <c r="AD53">
        <f t="shared" si="9"/>
        <v>0</v>
      </c>
    </row>
    <row r="54" ht="15.75" thickBot="1"/>
    <row r="55" spans="10:32" ht="45.75" thickBot="1">
      <c r="J55" s="31" t="s">
        <v>46</v>
      </c>
      <c r="K55" s="28" t="s">
        <v>3</v>
      </c>
      <c r="L55" s="3" t="s">
        <v>78</v>
      </c>
      <c r="M55" s="3" t="s">
        <v>79</v>
      </c>
      <c r="N55" s="3" t="s">
        <v>77</v>
      </c>
      <c r="O55" s="3" t="s">
        <v>80</v>
      </c>
      <c r="P55" s="1" t="s">
        <v>19</v>
      </c>
      <c r="Q55" s="1" t="s">
        <v>38</v>
      </c>
      <c r="R55" s="1" t="s">
        <v>26</v>
      </c>
      <c r="S55" s="1" t="s">
        <v>37</v>
      </c>
      <c r="T55" s="1" t="s">
        <v>22</v>
      </c>
      <c r="U55" s="1" t="s">
        <v>63</v>
      </c>
      <c r="V55" s="1" t="s">
        <v>25</v>
      </c>
      <c r="W55" s="1" t="s">
        <v>64</v>
      </c>
      <c r="X55" s="1" t="s">
        <v>34</v>
      </c>
      <c r="Y55" s="1" t="s">
        <v>65</v>
      </c>
      <c r="Z55" s="1" t="s">
        <v>81</v>
      </c>
      <c r="AA55" s="1" t="s">
        <v>0</v>
      </c>
      <c r="AB55" s="1" t="s">
        <v>66</v>
      </c>
      <c r="AC55" s="1" t="s">
        <v>1</v>
      </c>
      <c r="AD55" s="1" t="s">
        <v>67</v>
      </c>
      <c r="AE55" s="3" t="s">
        <v>68</v>
      </c>
      <c r="AF55" s="3" t="s">
        <v>69</v>
      </c>
    </row>
    <row r="56" spans="10:32" ht="15">
      <c r="J56" s="32" t="s">
        <v>53</v>
      </c>
      <c r="K56" s="30" t="s">
        <v>61</v>
      </c>
      <c r="L56" t="str">
        <f>INDEX('Module Data'!$A$2:$O$100,MATCH($K56,'Module Data'!$A$2:$A$100,0),2)</f>
        <v>n/a</v>
      </c>
      <c r="M56" s="43">
        <f aca="true" t="shared" si="10" ref="M56:M62">IF(L56="Input",1000,IF(L56="Output",1,IF(L56="I/O",1001,0)))</f>
        <v>0</v>
      </c>
      <c r="N56" s="43">
        <f>SUM(M56:M63)</f>
        <v>0</v>
      </c>
      <c r="O56" s="42" t="str">
        <f>IF(N56=0,"None",IF(N56&lt;10,"Output Only",IF(MOD(N56,1000)=0,"Input Only","Both")))</f>
        <v>None</v>
      </c>
      <c r="P56">
        <f>INDEX('Module Data'!$A$2:$O$100,MATCH($K56,'Module Data'!$A$2:$A$100,0),10)</f>
        <v>0</v>
      </c>
      <c r="Q56">
        <f>INDEX('Module Data'!$A$2:$O$100,MATCH($K56,'Module Data'!$A$2:$A$100,0),11)</f>
        <v>0</v>
      </c>
      <c r="R56">
        <f>INDEX('Module Data'!$A$2:$O$100,MATCH($K56,'Module Data'!$A$2:$A$100,0),13)</f>
        <v>0</v>
      </c>
      <c r="S56">
        <f>INDEX('Module Data'!$A$2:$O$100,MATCH($K56,'Module Data'!$A$2:$A$100,0),14)</f>
        <v>0</v>
      </c>
      <c r="T56">
        <f>SUM(P56:P63)</f>
        <v>0</v>
      </c>
      <c r="U56">
        <f>SUM(Q56:Q63)</f>
        <v>0</v>
      </c>
      <c r="V56">
        <f>SUM(R56:R63)</f>
        <v>0</v>
      </c>
      <c r="W56">
        <f>SUM(S56:S63)</f>
        <v>0</v>
      </c>
      <c r="X56" s="2">
        <f>275*T56+325*U56+1046</f>
        <v>1046</v>
      </c>
      <c r="Y56" s="2">
        <f>288*V56+400*W56+1383</f>
        <v>1383</v>
      </c>
      <c r="Z56" s="2">
        <f>IF(O56="Both",X56+Y56,IF(O56="Input Only",X56,IF(O56="Output Only",Y56,0)))</f>
        <v>0</v>
      </c>
      <c r="AA56">
        <f>INDEX('Module Data'!$A$2:$O$100,MATCH($K56,'Module Data'!$A$2:$A$100,0),3)</f>
        <v>0</v>
      </c>
      <c r="AB56">
        <f>INDEX('Module Data'!$A$2:$O$100,MATCH($K56,'Module Data'!$A$2:$A$100,0),4)</f>
        <v>0</v>
      </c>
      <c r="AC56">
        <f>INDEX('Module Data'!$A$2:$O$100,MATCH($K56,'Module Data'!$A$2:$A$100,0),5)</f>
        <v>0</v>
      </c>
      <c r="AD56">
        <f>SUM(AA56:AC56)</f>
        <v>0</v>
      </c>
      <c r="AE56">
        <f>MAX(AD56:AD63)+IF(MAX(AD56:AD63)=0,0,250)</f>
        <v>0</v>
      </c>
      <c r="AF56" s="2">
        <f>Z56+AE56</f>
        <v>0</v>
      </c>
    </row>
    <row r="57" spans="10:30" ht="15">
      <c r="J57" s="21" t="s">
        <v>54</v>
      </c>
      <c r="K57" s="23" t="s">
        <v>61</v>
      </c>
      <c r="L57" t="str">
        <f>INDEX('Module Data'!$A$2:$O$100,MATCH($K57,'Module Data'!$A$2:$A$100,0),2)</f>
        <v>n/a</v>
      </c>
      <c r="M57" s="43">
        <f t="shared" si="10"/>
        <v>0</v>
      </c>
      <c r="N57" s="43"/>
      <c r="O57" s="42"/>
      <c r="P57">
        <f>INDEX('Module Data'!$A$2:$O$100,MATCH($K57,'Module Data'!$A$2:$A$100,0),10)</f>
        <v>0</v>
      </c>
      <c r="Q57">
        <f>INDEX('Module Data'!$A$2:$O$100,MATCH($K57,'Module Data'!$A$2:$A$100,0),11)</f>
        <v>0</v>
      </c>
      <c r="R57">
        <f>INDEX('Module Data'!$A$2:$O$100,MATCH($K57,'Module Data'!$A$2:$A$100,0),13)</f>
        <v>0</v>
      </c>
      <c r="S57">
        <f>INDEX('Module Data'!$A$2:$O$100,MATCH($K57,'Module Data'!$A$2:$A$100,0),14)</f>
        <v>0</v>
      </c>
      <c r="AA57">
        <f>INDEX('Module Data'!$A$2:$O$100,MATCH($K57,'Module Data'!$A$2:$A$100,0),3)</f>
        <v>0</v>
      </c>
      <c r="AB57">
        <f>INDEX('Module Data'!$A$2:$O$100,MATCH($K57,'Module Data'!$A$2:$A$100,0),4)</f>
        <v>0</v>
      </c>
      <c r="AC57">
        <f>INDEX('Module Data'!$A$2:$O$100,MATCH($K57,'Module Data'!$A$2:$A$100,0),5)</f>
        <v>0</v>
      </c>
      <c r="AD57">
        <f aca="true" t="shared" si="11" ref="AD57:AD63">SUM(AA57:AC57)</f>
        <v>0</v>
      </c>
    </row>
    <row r="58" spans="10:30" ht="15">
      <c r="J58" s="21" t="s">
        <v>55</v>
      </c>
      <c r="K58" s="23" t="s">
        <v>61</v>
      </c>
      <c r="L58" t="str">
        <f>INDEX('Module Data'!$A$2:$O$100,MATCH($K58,'Module Data'!$A$2:$A$100,0),2)</f>
        <v>n/a</v>
      </c>
      <c r="M58" s="43">
        <f t="shared" si="10"/>
        <v>0</v>
      </c>
      <c r="N58" s="43"/>
      <c r="O58" s="42"/>
      <c r="P58">
        <f>INDEX('Module Data'!$A$2:$O$100,MATCH($K58,'Module Data'!$A$2:$A$100,0),10)</f>
        <v>0</v>
      </c>
      <c r="Q58">
        <f>INDEX('Module Data'!$A$2:$O$100,MATCH($K58,'Module Data'!$A$2:$A$100,0),11)</f>
        <v>0</v>
      </c>
      <c r="R58">
        <f>INDEX('Module Data'!$A$2:$O$100,MATCH($K58,'Module Data'!$A$2:$A$100,0),13)</f>
        <v>0</v>
      </c>
      <c r="S58">
        <f>INDEX('Module Data'!$A$2:$O$100,MATCH($K58,'Module Data'!$A$2:$A$100,0),14)</f>
        <v>0</v>
      </c>
      <c r="AA58">
        <f>INDEX('Module Data'!$A$2:$O$100,MATCH($K58,'Module Data'!$A$2:$A$100,0),3)</f>
        <v>0</v>
      </c>
      <c r="AB58">
        <f>INDEX('Module Data'!$A$2:$O$100,MATCH($K58,'Module Data'!$A$2:$A$100,0),4)</f>
        <v>0</v>
      </c>
      <c r="AC58">
        <f>INDEX('Module Data'!$A$2:$O$100,MATCH($K58,'Module Data'!$A$2:$A$100,0),5)</f>
        <v>0</v>
      </c>
      <c r="AD58">
        <f t="shared" si="11"/>
        <v>0</v>
      </c>
    </row>
    <row r="59" spans="10:30" ht="15">
      <c r="J59" s="21" t="s">
        <v>56</v>
      </c>
      <c r="K59" s="23" t="s">
        <v>61</v>
      </c>
      <c r="L59" t="str">
        <f>INDEX('Module Data'!$A$2:$O$100,MATCH($K59,'Module Data'!$A$2:$A$100,0),2)</f>
        <v>n/a</v>
      </c>
      <c r="M59" s="43">
        <f t="shared" si="10"/>
        <v>0</v>
      </c>
      <c r="N59" s="43"/>
      <c r="O59" s="42"/>
      <c r="P59">
        <f>INDEX('Module Data'!$A$2:$O$100,MATCH($K59,'Module Data'!$A$2:$A$100,0),10)</f>
        <v>0</v>
      </c>
      <c r="Q59">
        <f>INDEX('Module Data'!$A$2:$O$100,MATCH($K59,'Module Data'!$A$2:$A$100,0),11)</f>
        <v>0</v>
      </c>
      <c r="R59">
        <f>INDEX('Module Data'!$A$2:$O$100,MATCH($K59,'Module Data'!$A$2:$A$100,0),13)</f>
        <v>0</v>
      </c>
      <c r="S59">
        <f>INDEX('Module Data'!$A$2:$O$100,MATCH($K59,'Module Data'!$A$2:$A$100,0),14)</f>
        <v>0</v>
      </c>
      <c r="AA59">
        <f>INDEX('Module Data'!$A$2:$O$100,MATCH($K59,'Module Data'!$A$2:$A$100,0),3)</f>
        <v>0</v>
      </c>
      <c r="AB59">
        <f>INDEX('Module Data'!$A$2:$O$100,MATCH($K59,'Module Data'!$A$2:$A$100,0),4)</f>
        <v>0</v>
      </c>
      <c r="AC59">
        <f>INDEX('Module Data'!$A$2:$O$100,MATCH($K59,'Module Data'!$A$2:$A$100,0),5)</f>
        <v>0</v>
      </c>
      <c r="AD59">
        <f t="shared" si="11"/>
        <v>0</v>
      </c>
    </row>
    <row r="60" spans="10:30" ht="15">
      <c r="J60" s="21" t="s">
        <v>57</v>
      </c>
      <c r="K60" s="23" t="s">
        <v>61</v>
      </c>
      <c r="L60" t="str">
        <f>INDEX('Module Data'!$A$2:$O$100,MATCH($K60,'Module Data'!$A$2:$A$100,0),2)</f>
        <v>n/a</v>
      </c>
      <c r="M60" s="43">
        <f t="shared" si="10"/>
        <v>0</v>
      </c>
      <c r="N60" s="43"/>
      <c r="O60" s="42"/>
      <c r="P60">
        <f>INDEX('Module Data'!$A$2:$O$100,MATCH($K60,'Module Data'!$A$2:$A$100,0),10)</f>
        <v>0</v>
      </c>
      <c r="Q60">
        <f>INDEX('Module Data'!$A$2:$O$100,MATCH($K60,'Module Data'!$A$2:$A$100,0),11)</f>
        <v>0</v>
      </c>
      <c r="R60">
        <f>INDEX('Module Data'!$A$2:$O$100,MATCH($K60,'Module Data'!$A$2:$A$100,0),13)</f>
        <v>0</v>
      </c>
      <c r="S60">
        <f>INDEX('Module Data'!$A$2:$O$100,MATCH($K60,'Module Data'!$A$2:$A$100,0),14)</f>
        <v>0</v>
      </c>
      <c r="AA60">
        <f>INDEX('Module Data'!$A$2:$O$100,MATCH($K60,'Module Data'!$A$2:$A$100,0),3)</f>
        <v>0</v>
      </c>
      <c r="AB60">
        <f>INDEX('Module Data'!$A$2:$O$100,MATCH($K60,'Module Data'!$A$2:$A$100,0),4)</f>
        <v>0</v>
      </c>
      <c r="AC60">
        <f>INDEX('Module Data'!$A$2:$O$100,MATCH($K60,'Module Data'!$A$2:$A$100,0),5)</f>
        <v>0</v>
      </c>
      <c r="AD60">
        <f t="shared" si="11"/>
        <v>0</v>
      </c>
    </row>
    <row r="61" spans="10:30" ht="15">
      <c r="J61" s="21" t="s">
        <v>58</v>
      </c>
      <c r="K61" s="23" t="s">
        <v>61</v>
      </c>
      <c r="L61" t="str">
        <f>INDEX('Module Data'!$A$2:$O$100,MATCH($K61,'Module Data'!$A$2:$A$100,0),2)</f>
        <v>n/a</v>
      </c>
      <c r="M61" s="43">
        <f t="shared" si="10"/>
        <v>0</v>
      </c>
      <c r="N61" s="43"/>
      <c r="O61" s="42"/>
      <c r="P61">
        <f>INDEX('Module Data'!$A$2:$O$100,MATCH($K61,'Module Data'!$A$2:$A$100,0),10)</f>
        <v>0</v>
      </c>
      <c r="Q61">
        <f>INDEX('Module Data'!$A$2:$O$100,MATCH($K61,'Module Data'!$A$2:$A$100,0),11)</f>
        <v>0</v>
      </c>
      <c r="R61">
        <f>INDEX('Module Data'!$A$2:$O$100,MATCH($K61,'Module Data'!$A$2:$A$100,0),13)</f>
        <v>0</v>
      </c>
      <c r="S61">
        <f>INDEX('Module Data'!$A$2:$O$100,MATCH($K61,'Module Data'!$A$2:$A$100,0),14)</f>
        <v>0</v>
      </c>
      <c r="AA61">
        <f>INDEX('Module Data'!$A$2:$O$100,MATCH($K61,'Module Data'!$A$2:$A$100,0),3)</f>
        <v>0</v>
      </c>
      <c r="AB61">
        <f>INDEX('Module Data'!$A$2:$O$100,MATCH($K61,'Module Data'!$A$2:$A$100,0),4)</f>
        <v>0</v>
      </c>
      <c r="AC61">
        <f>INDEX('Module Data'!$A$2:$O$100,MATCH($K61,'Module Data'!$A$2:$A$100,0),5)</f>
        <v>0</v>
      </c>
      <c r="AD61">
        <f t="shared" si="11"/>
        <v>0</v>
      </c>
    </row>
    <row r="62" spans="10:30" ht="15">
      <c r="J62" s="21" t="s">
        <v>59</v>
      </c>
      <c r="K62" s="23" t="s">
        <v>61</v>
      </c>
      <c r="L62" t="str">
        <f>INDEX('Module Data'!$A$2:$O$100,MATCH($K62,'Module Data'!$A$2:$A$100,0),2)</f>
        <v>n/a</v>
      </c>
      <c r="M62" s="43">
        <f t="shared" si="10"/>
        <v>0</v>
      </c>
      <c r="N62" s="43"/>
      <c r="O62" s="42"/>
      <c r="P62">
        <f>INDEX('Module Data'!$A$2:$O$100,MATCH($K62,'Module Data'!$A$2:$A$100,0),10)</f>
        <v>0</v>
      </c>
      <c r="Q62">
        <f>INDEX('Module Data'!$A$2:$O$100,MATCH($K62,'Module Data'!$A$2:$A$100,0),11)</f>
        <v>0</v>
      </c>
      <c r="R62">
        <f>INDEX('Module Data'!$A$2:$O$100,MATCH($K62,'Module Data'!$A$2:$A$100,0),13)</f>
        <v>0</v>
      </c>
      <c r="S62">
        <f>INDEX('Module Data'!$A$2:$O$100,MATCH($K62,'Module Data'!$A$2:$A$100,0),14)</f>
        <v>0</v>
      </c>
      <c r="AA62">
        <f>INDEX('Module Data'!$A$2:$O$100,MATCH($K62,'Module Data'!$A$2:$A$100,0),3)</f>
        <v>0</v>
      </c>
      <c r="AB62">
        <f>INDEX('Module Data'!$A$2:$O$100,MATCH($K62,'Module Data'!$A$2:$A$100,0),4)</f>
        <v>0</v>
      </c>
      <c r="AC62">
        <f>INDEX('Module Data'!$A$2:$O$100,MATCH($K62,'Module Data'!$A$2:$A$100,0),5)</f>
        <v>0</v>
      </c>
      <c r="AD62">
        <f t="shared" si="11"/>
        <v>0</v>
      </c>
    </row>
    <row r="63" spans="10:30" ht="15.75" thickBot="1">
      <c r="J63" s="22" t="s">
        <v>60</v>
      </c>
      <c r="K63" s="24" t="s">
        <v>61</v>
      </c>
      <c r="L63" t="str">
        <f>INDEX('Module Data'!$A$2:$O$100,MATCH($K63,'Module Data'!$A$2:$A$100,0),2)</f>
        <v>n/a</v>
      </c>
      <c r="M63" s="43">
        <f>IF(L63="Input",1000,IF(L63="Output",1,IF(L63="I/O",1001,0)))</f>
        <v>0</v>
      </c>
      <c r="N63" s="43"/>
      <c r="O63" s="42"/>
      <c r="P63">
        <f>INDEX('Module Data'!$A$2:$O$100,MATCH($K63,'Module Data'!$A$2:$A$100,0),10)</f>
        <v>0</v>
      </c>
      <c r="Q63">
        <f>INDEX('Module Data'!$A$2:$O$100,MATCH($K63,'Module Data'!$A$2:$A$100,0),11)</f>
        <v>0</v>
      </c>
      <c r="R63">
        <f>INDEX('Module Data'!$A$2:$O$100,MATCH($K63,'Module Data'!$A$2:$A$100,0),13)</f>
        <v>0</v>
      </c>
      <c r="S63">
        <f>INDEX('Module Data'!$A$2:$O$100,MATCH($K63,'Module Data'!$A$2:$A$100,0),14)</f>
        <v>0</v>
      </c>
      <c r="AA63">
        <f>INDEX('Module Data'!$A$2:$O$100,MATCH($K63,'Module Data'!$A$2:$A$100,0),3)</f>
        <v>0</v>
      </c>
      <c r="AB63">
        <f>INDEX('Module Data'!$A$2:$O$100,MATCH($K63,'Module Data'!$A$2:$A$100,0),4)</f>
        <v>0</v>
      </c>
      <c r="AC63">
        <f>INDEX('Module Data'!$A$2:$O$100,MATCH($K63,'Module Data'!$A$2:$A$100,0),5)</f>
        <v>0</v>
      </c>
      <c r="AD63">
        <f t="shared" si="11"/>
        <v>0</v>
      </c>
    </row>
    <row r="64" ht="15.75" thickBot="1"/>
    <row r="65" spans="10:32" ht="45.75" thickBot="1">
      <c r="J65" s="31" t="s">
        <v>47</v>
      </c>
      <c r="K65" s="28" t="s">
        <v>3</v>
      </c>
      <c r="L65" s="3" t="s">
        <v>78</v>
      </c>
      <c r="M65" s="3" t="s">
        <v>79</v>
      </c>
      <c r="N65" s="3" t="s">
        <v>77</v>
      </c>
      <c r="O65" s="3" t="s">
        <v>80</v>
      </c>
      <c r="P65" s="1" t="s">
        <v>19</v>
      </c>
      <c r="Q65" s="1" t="s">
        <v>38</v>
      </c>
      <c r="R65" s="1" t="s">
        <v>26</v>
      </c>
      <c r="S65" s="1" t="s">
        <v>37</v>
      </c>
      <c r="T65" s="1" t="s">
        <v>22</v>
      </c>
      <c r="U65" s="1" t="s">
        <v>63</v>
      </c>
      <c r="V65" s="1" t="s">
        <v>25</v>
      </c>
      <c r="W65" s="1" t="s">
        <v>64</v>
      </c>
      <c r="X65" s="1" t="s">
        <v>34</v>
      </c>
      <c r="Y65" s="1" t="s">
        <v>65</v>
      </c>
      <c r="Z65" s="1" t="s">
        <v>81</v>
      </c>
      <c r="AA65" s="1" t="s">
        <v>0</v>
      </c>
      <c r="AB65" s="1" t="s">
        <v>66</v>
      </c>
      <c r="AC65" s="1" t="s">
        <v>1</v>
      </c>
      <c r="AD65" s="1" t="s">
        <v>67</v>
      </c>
      <c r="AE65" s="3" t="s">
        <v>68</v>
      </c>
      <c r="AF65" s="3" t="s">
        <v>69</v>
      </c>
    </row>
    <row r="66" spans="10:32" ht="15">
      <c r="J66" s="32" t="s">
        <v>53</v>
      </c>
      <c r="K66" s="30" t="s">
        <v>61</v>
      </c>
      <c r="L66" t="str">
        <f>INDEX('Module Data'!$A$2:$O$100,MATCH($K66,'Module Data'!$A$2:$A$100,0),2)</f>
        <v>n/a</v>
      </c>
      <c r="M66" s="43">
        <f aca="true" t="shared" si="12" ref="M66:M72">IF(L66="Input",1000,IF(L66="Output",1,IF(L66="I/O",1001,0)))</f>
        <v>0</v>
      </c>
      <c r="N66" s="43">
        <f>SUM(M66:M73)</f>
        <v>0</v>
      </c>
      <c r="O66" s="42" t="str">
        <f>IF(N66=0,"None",IF(N66&lt;10,"Output Only",IF(MOD(N66,1000)=0,"Input Only","Both")))</f>
        <v>None</v>
      </c>
      <c r="P66">
        <f>INDEX('Module Data'!$A$2:$O$100,MATCH($K66,'Module Data'!$A$2:$A$100,0),10)</f>
        <v>0</v>
      </c>
      <c r="Q66">
        <f>INDEX('Module Data'!$A$2:$O$100,MATCH($K66,'Module Data'!$A$2:$A$100,0),11)</f>
        <v>0</v>
      </c>
      <c r="R66">
        <f>INDEX('Module Data'!$A$2:$O$100,MATCH($K66,'Module Data'!$A$2:$A$100,0),13)</f>
        <v>0</v>
      </c>
      <c r="S66">
        <f>INDEX('Module Data'!$A$2:$O$100,MATCH($K66,'Module Data'!$A$2:$A$100,0),14)</f>
        <v>0</v>
      </c>
      <c r="T66">
        <f>SUM(P66:P73)</f>
        <v>0</v>
      </c>
      <c r="U66">
        <f>SUM(Q66:Q73)</f>
        <v>0</v>
      </c>
      <c r="V66">
        <f>SUM(R66:R73)</f>
        <v>0</v>
      </c>
      <c r="W66">
        <f>SUM(S66:S73)</f>
        <v>0</v>
      </c>
      <c r="X66" s="2">
        <f>275*T66+325*U66+1046</f>
        <v>1046</v>
      </c>
      <c r="Y66" s="2">
        <f>288*V66+400*W66+1383</f>
        <v>1383</v>
      </c>
      <c r="Z66" s="2">
        <f>IF(O66="Both",X66+Y66,IF(O66="Input Only",X66,IF(O66="Output Only",Y66,0)))</f>
        <v>0</v>
      </c>
      <c r="AA66">
        <f>INDEX('Module Data'!$A$2:$O$100,MATCH($K66,'Module Data'!$A$2:$A$100,0),3)</f>
        <v>0</v>
      </c>
      <c r="AB66">
        <f>INDEX('Module Data'!$A$2:$O$100,MATCH($K66,'Module Data'!$A$2:$A$100,0),4)</f>
        <v>0</v>
      </c>
      <c r="AC66">
        <f>INDEX('Module Data'!$A$2:$O$100,MATCH($K66,'Module Data'!$A$2:$A$100,0),5)</f>
        <v>0</v>
      </c>
      <c r="AD66">
        <f>SUM(AA66:AC66)</f>
        <v>0</v>
      </c>
      <c r="AE66">
        <f>MAX(AD66:AD73)+IF(MAX(AD66:AD73)=0,0,250)</f>
        <v>0</v>
      </c>
      <c r="AF66" s="2">
        <f>Z66+AE66</f>
        <v>0</v>
      </c>
    </row>
    <row r="67" spans="10:30" ht="15">
      <c r="J67" s="21" t="s">
        <v>54</v>
      </c>
      <c r="K67" s="23" t="s">
        <v>61</v>
      </c>
      <c r="L67" t="str">
        <f>INDEX('Module Data'!$A$2:$O$100,MATCH($K67,'Module Data'!$A$2:$A$100,0),2)</f>
        <v>n/a</v>
      </c>
      <c r="M67" s="43">
        <f t="shared" si="12"/>
        <v>0</v>
      </c>
      <c r="N67" s="43"/>
      <c r="O67" s="42"/>
      <c r="P67">
        <f>INDEX('Module Data'!$A$2:$O$100,MATCH($K67,'Module Data'!$A$2:$A$100,0),10)</f>
        <v>0</v>
      </c>
      <c r="Q67">
        <f>INDEX('Module Data'!$A$2:$O$100,MATCH($K67,'Module Data'!$A$2:$A$100,0),11)</f>
        <v>0</v>
      </c>
      <c r="R67">
        <f>INDEX('Module Data'!$A$2:$O$100,MATCH($K67,'Module Data'!$A$2:$A$100,0),13)</f>
        <v>0</v>
      </c>
      <c r="S67">
        <f>INDEX('Module Data'!$A$2:$O$100,MATCH($K67,'Module Data'!$A$2:$A$100,0),14)</f>
        <v>0</v>
      </c>
      <c r="AA67">
        <f>INDEX('Module Data'!$A$2:$O$100,MATCH($K67,'Module Data'!$A$2:$A$100,0),3)</f>
        <v>0</v>
      </c>
      <c r="AB67">
        <f>INDEX('Module Data'!$A$2:$O$100,MATCH($K67,'Module Data'!$A$2:$A$100,0),4)</f>
        <v>0</v>
      </c>
      <c r="AC67">
        <f>INDEX('Module Data'!$A$2:$O$100,MATCH($K67,'Module Data'!$A$2:$A$100,0),5)</f>
        <v>0</v>
      </c>
      <c r="AD67">
        <f aca="true" t="shared" si="13" ref="AD67:AD73">SUM(AA67:AC67)</f>
        <v>0</v>
      </c>
    </row>
    <row r="68" spans="10:30" ht="15">
      <c r="J68" s="21" t="s">
        <v>55</v>
      </c>
      <c r="K68" s="23" t="s">
        <v>61</v>
      </c>
      <c r="L68" t="str">
        <f>INDEX('Module Data'!$A$2:$O$100,MATCH($K68,'Module Data'!$A$2:$A$100,0),2)</f>
        <v>n/a</v>
      </c>
      <c r="M68" s="43">
        <f t="shared" si="12"/>
        <v>0</v>
      </c>
      <c r="N68" s="43"/>
      <c r="O68" s="42"/>
      <c r="P68">
        <f>INDEX('Module Data'!$A$2:$O$100,MATCH($K68,'Module Data'!$A$2:$A$100,0),10)</f>
        <v>0</v>
      </c>
      <c r="Q68">
        <f>INDEX('Module Data'!$A$2:$O$100,MATCH($K68,'Module Data'!$A$2:$A$100,0),11)</f>
        <v>0</v>
      </c>
      <c r="R68">
        <f>INDEX('Module Data'!$A$2:$O$100,MATCH($K68,'Module Data'!$A$2:$A$100,0),13)</f>
        <v>0</v>
      </c>
      <c r="S68">
        <f>INDEX('Module Data'!$A$2:$O$100,MATCH($K68,'Module Data'!$A$2:$A$100,0),14)</f>
        <v>0</v>
      </c>
      <c r="AA68">
        <f>INDEX('Module Data'!$A$2:$O$100,MATCH($K68,'Module Data'!$A$2:$A$100,0),3)</f>
        <v>0</v>
      </c>
      <c r="AB68">
        <f>INDEX('Module Data'!$A$2:$O$100,MATCH($K68,'Module Data'!$A$2:$A$100,0),4)</f>
        <v>0</v>
      </c>
      <c r="AC68">
        <f>INDEX('Module Data'!$A$2:$O$100,MATCH($K68,'Module Data'!$A$2:$A$100,0),5)</f>
        <v>0</v>
      </c>
      <c r="AD68">
        <f t="shared" si="13"/>
        <v>0</v>
      </c>
    </row>
    <row r="69" spans="10:30" ht="15">
      <c r="J69" s="21" t="s">
        <v>56</v>
      </c>
      <c r="K69" s="23" t="s">
        <v>61</v>
      </c>
      <c r="L69" t="str">
        <f>INDEX('Module Data'!$A$2:$O$100,MATCH($K69,'Module Data'!$A$2:$A$100,0),2)</f>
        <v>n/a</v>
      </c>
      <c r="M69" s="43">
        <f t="shared" si="12"/>
        <v>0</v>
      </c>
      <c r="N69" s="43"/>
      <c r="O69" s="42"/>
      <c r="P69">
        <f>INDEX('Module Data'!$A$2:$O$100,MATCH($K69,'Module Data'!$A$2:$A$100,0),10)</f>
        <v>0</v>
      </c>
      <c r="Q69">
        <f>INDEX('Module Data'!$A$2:$O$100,MATCH($K69,'Module Data'!$A$2:$A$100,0),11)</f>
        <v>0</v>
      </c>
      <c r="R69">
        <f>INDEX('Module Data'!$A$2:$O$100,MATCH($K69,'Module Data'!$A$2:$A$100,0),13)</f>
        <v>0</v>
      </c>
      <c r="S69">
        <f>INDEX('Module Data'!$A$2:$O$100,MATCH($K69,'Module Data'!$A$2:$A$100,0),14)</f>
        <v>0</v>
      </c>
      <c r="AA69">
        <f>INDEX('Module Data'!$A$2:$O$100,MATCH($K69,'Module Data'!$A$2:$A$100,0),3)</f>
        <v>0</v>
      </c>
      <c r="AB69">
        <f>INDEX('Module Data'!$A$2:$O$100,MATCH($K69,'Module Data'!$A$2:$A$100,0),4)</f>
        <v>0</v>
      </c>
      <c r="AC69">
        <f>INDEX('Module Data'!$A$2:$O$100,MATCH($K69,'Module Data'!$A$2:$A$100,0),5)</f>
        <v>0</v>
      </c>
      <c r="AD69">
        <f t="shared" si="13"/>
        <v>0</v>
      </c>
    </row>
    <row r="70" spans="10:30" ht="15">
      <c r="J70" s="21" t="s">
        <v>57</v>
      </c>
      <c r="K70" s="23" t="s">
        <v>61</v>
      </c>
      <c r="L70" t="str">
        <f>INDEX('Module Data'!$A$2:$O$100,MATCH($K70,'Module Data'!$A$2:$A$100,0),2)</f>
        <v>n/a</v>
      </c>
      <c r="M70" s="43">
        <f t="shared" si="12"/>
        <v>0</v>
      </c>
      <c r="N70" s="43"/>
      <c r="O70" s="42"/>
      <c r="P70">
        <f>INDEX('Module Data'!$A$2:$O$100,MATCH($K70,'Module Data'!$A$2:$A$100,0),10)</f>
        <v>0</v>
      </c>
      <c r="Q70">
        <f>INDEX('Module Data'!$A$2:$O$100,MATCH($K70,'Module Data'!$A$2:$A$100,0),11)</f>
        <v>0</v>
      </c>
      <c r="R70">
        <f>INDEX('Module Data'!$A$2:$O$100,MATCH($K70,'Module Data'!$A$2:$A$100,0),13)</f>
        <v>0</v>
      </c>
      <c r="S70">
        <f>INDEX('Module Data'!$A$2:$O$100,MATCH($K70,'Module Data'!$A$2:$A$100,0),14)</f>
        <v>0</v>
      </c>
      <c r="AA70">
        <f>INDEX('Module Data'!$A$2:$O$100,MATCH($K70,'Module Data'!$A$2:$A$100,0),3)</f>
        <v>0</v>
      </c>
      <c r="AB70">
        <f>INDEX('Module Data'!$A$2:$O$100,MATCH($K70,'Module Data'!$A$2:$A$100,0),4)</f>
        <v>0</v>
      </c>
      <c r="AC70">
        <f>INDEX('Module Data'!$A$2:$O$100,MATCH($K70,'Module Data'!$A$2:$A$100,0),5)</f>
        <v>0</v>
      </c>
      <c r="AD70">
        <f t="shared" si="13"/>
        <v>0</v>
      </c>
    </row>
    <row r="71" spans="10:30" ht="15">
      <c r="J71" s="21" t="s">
        <v>58</v>
      </c>
      <c r="K71" s="23" t="s">
        <v>61</v>
      </c>
      <c r="L71" t="str">
        <f>INDEX('Module Data'!$A$2:$O$100,MATCH($K71,'Module Data'!$A$2:$A$100,0),2)</f>
        <v>n/a</v>
      </c>
      <c r="M71" s="43">
        <f t="shared" si="12"/>
        <v>0</v>
      </c>
      <c r="N71" s="43"/>
      <c r="O71" s="42"/>
      <c r="P71">
        <f>INDEX('Module Data'!$A$2:$O$100,MATCH($K71,'Module Data'!$A$2:$A$100,0),10)</f>
        <v>0</v>
      </c>
      <c r="Q71">
        <f>INDEX('Module Data'!$A$2:$O$100,MATCH($K71,'Module Data'!$A$2:$A$100,0),11)</f>
        <v>0</v>
      </c>
      <c r="R71">
        <f>INDEX('Module Data'!$A$2:$O$100,MATCH($K71,'Module Data'!$A$2:$A$100,0),13)</f>
        <v>0</v>
      </c>
      <c r="S71">
        <f>INDEX('Module Data'!$A$2:$O$100,MATCH($K71,'Module Data'!$A$2:$A$100,0),14)</f>
        <v>0</v>
      </c>
      <c r="AA71">
        <f>INDEX('Module Data'!$A$2:$O$100,MATCH($K71,'Module Data'!$A$2:$A$100,0),3)</f>
        <v>0</v>
      </c>
      <c r="AB71">
        <f>INDEX('Module Data'!$A$2:$O$100,MATCH($K71,'Module Data'!$A$2:$A$100,0),4)</f>
        <v>0</v>
      </c>
      <c r="AC71">
        <f>INDEX('Module Data'!$A$2:$O$100,MATCH($K71,'Module Data'!$A$2:$A$100,0),5)</f>
        <v>0</v>
      </c>
      <c r="AD71">
        <f t="shared" si="13"/>
        <v>0</v>
      </c>
    </row>
    <row r="72" spans="10:30" ht="15">
      <c r="J72" s="21" t="s">
        <v>59</v>
      </c>
      <c r="K72" s="23" t="s">
        <v>61</v>
      </c>
      <c r="L72" t="str">
        <f>INDEX('Module Data'!$A$2:$O$100,MATCH($K72,'Module Data'!$A$2:$A$100,0),2)</f>
        <v>n/a</v>
      </c>
      <c r="M72" s="43">
        <f t="shared" si="12"/>
        <v>0</v>
      </c>
      <c r="N72" s="43"/>
      <c r="O72" s="42"/>
      <c r="P72">
        <f>INDEX('Module Data'!$A$2:$O$100,MATCH($K72,'Module Data'!$A$2:$A$100,0),10)</f>
        <v>0</v>
      </c>
      <c r="Q72">
        <f>INDEX('Module Data'!$A$2:$O$100,MATCH($K72,'Module Data'!$A$2:$A$100,0),11)</f>
        <v>0</v>
      </c>
      <c r="R72">
        <f>INDEX('Module Data'!$A$2:$O$100,MATCH($K72,'Module Data'!$A$2:$A$100,0),13)</f>
        <v>0</v>
      </c>
      <c r="S72">
        <f>INDEX('Module Data'!$A$2:$O$100,MATCH($K72,'Module Data'!$A$2:$A$100,0),14)</f>
        <v>0</v>
      </c>
      <c r="AA72">
        <f>INDEX('Module Data'!$A$2:$O$100,MATCH($K72,'Module Data'!$A$2:$A$100,0),3)</f>
        <v>0</v>
      </c>
      <c r="AB72">
        <f>INDEX('Module Data'!$A$2:$O$100,MATCH($K72,'Module Data'!$A$2:$A$100,0),4)</f>
        <v>0</v>
      </c>
      <c r="AC72">
        <f>INDEX('Module Data'!$A$2:$O$100,MATCH($K72,'Module Data'!$A$2:$A$100,0),5)</f>
        <v>0</v>
      </c>
      <c r="AD72">
        <f t="shared" si="13"/>
        <v>0</v>
      </c>
    </row>
    <row r="73" spans="10:30" ht="15.75" thickBot="1">
      <c r="J73" s="22" t="s">
        <v>60</v>
      </c>
      <c r="K73" s="24" t="s">
        <v>61</v>
      </c>
      <c r="L73" t="str">
        <f>INDEX('Module Data'!$A$2:$O$100,MATCH($K73,'Module Data'!$A$2:$A$100,0),2)</f>
        <v>n/a</v>
      </c>
      <c r="M73" s="43">
        <f>IF(L73="Input",1000,IF(L73="Output",1,IF(L73="I/O",1001,0)))</f>
        <v>0</v>
      </c>
      <c r="N73" s="43"/>
      <c r="O73" s="42"/>
      <c r="P73">
        <f>INDEX('Module Data'!$A$2:$O$100,MATCH($K73,'Module Data'!$A$2:$A$100,0),10)</f>
        <v>0</v>
      </c>
      <c r="Q73">
        <f>INDEX('Module Data'!$A$2:$O$100,MATCH($K73,'Module Data'!$A$2:$A$100,0),11)</f>
        <v>0</v>
      </c>
      <c r="R73">
        <f>INDEX('Module Data'!$A$2:$O$100,MATCH($K73,'Module Data'!$A$2:$A$100,0),13)</f>
        <v>0</v>
      </c>
      <c r="S73">
        <f>INDEX('Module Data'!$A$2:$O$100,MATCH($K73,'Module Data'!$A$2:$A$100,0),14)</f>
        <v>0</v>
      </c>
      <c r="AA73">
        <f>INDEX('Module Data'!$A$2:$O$100,MATCH($K73,'Module Data'!$A$2:$A$100,0),3)</f>
        <v>0</v>
      </c>
      <c r="AB73">
        <f>INDEX('Module Data'!$A$2:$O$100,MATCH($K73,'Module Data'!$A$2:$A$100,0),4)</f>
        <v>0</v>
      </c>
      <c r="AC73">
        <f>INDEX('Module Data'!$A$2:$O$100,MATCH($K73,'Module Data'!$A$2:$A$100,0),5)</f>
        <v>0</v>
      </c>
      <c r="AD73">
        <f t="shared" si="13"/>
        <v>0</v>
      </c>
    </row>
    <row r="74" ht="15.75" thickBot="1"/>
    <row r="75" spans="10:32" ht="45.75" thickBot="1">
      <c r="J75" s="31" t="s">
        <v>48</v>
      </c>
      <c r="K75" s="28" t="s">
        <v>3</v>
      </c>
      <c r="L75" s="3" t="s">
        <v>78</v>
      </c>
      <c r="M75" s="3" t="s">
        <v>79</v>
      </c>
      <c r="N75" s="3" t="s">
        <v>77</v>
      </c>
      <c r="O75" s="3" t="s">
        <v>80</v>
      </c>
      <c r="P75" s="1" t="s">
        <v>19</v>
      </c>
      <c r="Q75" s="1" t="s">
        <v>38</v>
      </c>
      <c r="R75" s="1" t="s">
        <v>26</v>
      </c>
      <c r="S75" s="1" t="s">
        <v>37</v>
      </c>
      <c r="T75" s="1" t="s">
        <v>22</v>
      </c>
      <c r="U75" s="1" t="s">
        <v>63</v>
      </c>
      <c r="V75" s="1" t="s">
        <v>25</v>
      </c>
      <c r="W75" s="1" t="s">
        <v>64</v>
      </c>
      <c r="X75" s="1" t="s">
        <v>34</v>
      </c>
      <c r="Y75" s="1" t="s">
        <v>65</v>
      </c>
      <c r="Z75" s="1" t="s">
        <v>81</v>
      </c>
      <c r="AA75" s="1" t="s">
        <v>0</v>
      </c>
      <c r="AB75" s="1" t="s">
        <v>66</v>
      </c>
      <c r="AC75" s="1" t="s">
        <v>1</v>
      </c>
      <c r="AD75" s="1" t="s">
        <v>67</v>
      </c>
      <c r="AE75" s="3" t="s">
        <v>68</v>
      </c>
      <c r="AF75" s="3" t="s">
        <v>69</v>
      </c>
    </row>
    <row r="76" spans="10:32" ht="15">
      <c r="J76" s="32" t="s">
        <v>53</v>
      </c>
      <c r="K76" s="30" t="s">
        <v>61</v>
      </c>
      <c r="L76" t="str">
        <f>INDEX('Module Data'!$A$2:$O$100,MATCH($K76,'Module Data'!$A$2:$A$100,0),2)</f>
        <v>n/a</v>
      </c>
      <c r="M76" s="43">
        <f aca="true" t="shared" si="14" ref="M76:M82">IF(L76="Input",1000,IF(L76="Output",1,IF(L76="I/O",1001,0)))</f>
        <v>0</v>
      </c>
      <c r="N76" s="43">
        <f>SUM(M76:M83)</f>
        <v>0</v>
      </c>
      <c r="O76" s="42" t="str">
        <f>IF(N76=0,"None",IF(N76&lt;10,"Output Only",IF(MOD(N76,1000)=0,"Input Only","Both")))</f>
        <v>None</v>
      </c>
      <c r="P76">
        <f>INDEX('Module Data'!$A$2:$O$100,MATCH($K76,'Module Data'!$A$2:$A$100,0),10)</f>
        <v>0</v>
      </c>
      <c r="Q76">
        <f>INDEX('Module Data'!$A$2:$O$100,MATCH($K76,'Module Data'!$A$2:$A$100,0),11)</f>
        <v>0</v>
      </c>
      <c r="R76">
        <f>INDEX('Module Data'!$A$2:$O$100,MATCH($K76,'Module Data'!$A$2:$A$100,0),13)</f>
        <v>0</v>
      </c>
      <c r="S76">
        <f>INDEX('Module Data'!$A$2:$O$100,MATCH($K76,'Module Data'!$A$2:$A$100,0),14)</f>
        <v>0</v>
      </c>
      <c r="T76">
        <f>SUM(P76:P83)</f>
        <v>0</v>
      </c>
      <c r="U76">
        <f>SUM(Q76:Q83)</f>
        <v>0</v>
      </c>
      <c r="V76">
        <f>SUM(R76:R83)</f>
        <v>0</v>
      </c>
      <c r="W76">
        <f>SUM(S76:S83)</f>
        <v>0</v>
      </c>
      <c r="X76" s="2">
        <f>275*T76+325*U76+1046</f>
        <v>1046</v>
      </c>
      <c r="Y76" s="2">
        <f>288*V76+400*W76+1383</f>
        <v>1383</v>
      </c>
      <c r="Z76" s="2">
        <f>IF(O76="Both",X76+Y76,IF(O76="Input Only",X76,IF(O76="Output Only",Y76,0)))</f>
        <v>0</v>
      </c>
      <c r="AA76">
        <f>INDEX('Module Data'!$A$2:$O$100,MATCH($K76,'Module Data'!$A$2:$A$100,0),3)</f>
        <v>0</v>
      </c>
      <c r="AB76">
        <f>INDEX('Module Data'!$A$2:$O$100,MATCH($K76,'Module Data'!$A$2:$A$100,0),4)</f>
        <v>0</v>
      </c>
      <c r="AC76">
        <f>INDEX('Module Data'!$A$2:$O$100,MATCH($K76,'Module Data'!$A$2:$A$100,0),5)</f>
        <v>0</v>
      </c>
      <c r="AD76">
        <f>SUM(AA76:AC76)</f>
        <v>0</v>
      </c>
      <c r="AE76">
        <f>MAX(AD76:AD83)+IF(MAX(AD76:AD83)=0,0,250)</f>
        <v>0</v>
      </c>
      <c r="AF76" s="2">
        <f>Z76+AE76</f>
        <v>0</v>
      </c>
    </row>
    <row r="77" spans="10:30" ht="15">
      <c r="J77" s="21" t="s">
        <v>54</v>
      </c>
      <c r="K77" s="23" t="s">
        <v>61</v>
      </c>
      <c r="L77" t="str">
        <f>INDEX('Module Data'!$A$2:$O$100,MATCH($K77,'Module Data'!$A$2:$A$100,0),2)</f>
        <v>n/a</v>
      </c>
      <c r="M77" s="43">
        <f t="shared" si="14"/>
        <v>0</v>
      </c>
      <c r="N77" s="43"/>
      <c r="O77" s="42"/>
      <c r="P77">
        <f>INDEX('Module Data'!$A$2:$O$100,MATCH($K77,'Module Data'!$A$2:$A$100,0),10)</f>
        <v>0</v>
      </c>
      <c r="Q77">
        <f>INDEX('Module Data'!$A$2:$O$100,MATCH($K77,'Module Data'!$A$2:$A$100,0),11)</f>
        <v>0</v>
      </c>
      <c r="R77">
        <f>INDEX('Module Data'!$A$2:$O$100,MATCH($K77,'Module Data'!$A$2:$A$100,0),13)</f>
        <v>0</v>
      </c>
      <c r="S77">
        <f>INDEX('Module Data'!$A$2:$O$100,MATCH($K77,'Module Data'!$A$2:$A$100,0),14)</f>
        <v>0</v>
      </c>
      <c r="AA77">
        <f>INDEX('Module Data'!$A$2:$O$100,MATCH($K77,'Module Data'!$A$2:$A$100,0),3)</f>
        <v>0</v>
      </c>
      <c r="AB77">
        <f>INDEX('Module Data'!$A$2:$O$100,MATCH($K77,'Module Data'!$A$2:$A$100,0),4)</f>
        <v>0</v>
      </c>
      <c r="AC77">
        <f>INDEX('Module Data'!$A$2:$O$100,MATCH($K77,'Module Data'!$A$2:$A$100,0),5)</f>
        <v>0</v>
      </c>
      <c r="AD77">
        <f aca="true" t="shared" si="15" ref="AD77:AD83">SUM(AA77:AC77)</f>
        <v>0</v>
      </c>
    </row>
    <row r="78" spans="10:30" ht="15">
      <c r="J78" s="21" t="s">
        <v>55</v>
      </c>
      <c r="K78" s="23" t="s">
        <v>61</v>
      </c>
      <c r="L78" t="str">
        <f>INDEX('Module Data'!$A$2:$O$100,MATCH($K78,'Module Data'!$A$2:$A$100,0),2)</f>
        <v>n/a</v>
      </c>
      <c r="M78" s="43">
        <f t="shared" si="14"/>
        <v>0</v>
      </c>
      <c r="N78" s="43"/>
      <c r="O78" s="42"/>
      <c r="P78">
        <f>INDEX('Module Data'!$A$2:$O$100,MATCH($K78,'Module Data'!$A$2:$A$100,0),10)</f>
        <v>0</v>
      </c>
      <c r="Q78">
        <f>INDEX('Module Data'!$A$2:$O$100,MATCH($K78,'Module Data'!$A$2:$A$100,0),11)</f>
        <v>0</v>
      </c>
      <c r="R78">
        <f>INDEX('Module Data'!$A$2:$O$100,MATCH($K78,'Module Data'!$A$2:$A$100,0),13)</f>
        <v>0</v>
      </c>
      <c r="S78">
        <f>INDEX('Module Data'!$A$2:$O$100,MATCH($K78,'Module Data'!$A$2:$A$100,0),14)</f>
        <v>0</v>
      </c>
      <c r="AA78">
        <f>INDEX('Module Data'!$A$2:$O$100,MATCH($K78,'Module Data'!$A$2:$A$100,0),3)</f>
        <v>0</v>
      </c>
      <c r="AB78">
        <f>INDEX('Module Data'!$A$2:$O$100,MATCH($K78,'Module Data'!$A$2:$A$100,0),4)</f>
        <v>0</v>
      </c>
      <c r="AC78">
        <f>INDEX('Module Data'!$A$2:$O$100,MATCH($K78,'Module Data'!$A$2:$A$100,0),5)</f>
        <v>0</v>
      </c>
      <c r="AD78">
        <f t="shared" si="15"/>
        <v>0</v>
      </c>
    </row>
    <row r="79" spans="10:30" ht="15">
      <c r="J79" s="21" t="s">
        <v>56</v>
      </c>
      <c r="K79" s="23" t="s">
        <v>61</v>
      </c>
      <c r="L79" t="str">
        <f>INDEX('Module Data'!$A$2:$O$100,MATCH($K79,'Module Data'!$A$2:$A$100,0),2)</f>
        <v>n/a</v>
      </c>
      <c r="M79" s="43">
        <f t="shared" si="14"/>
        <v>0</v>
      </c>
      <c r="N79" s="43"/>
      <c r="O79" s="42"/>
      <c r="P79">
        <f>INDEX('Module Data'!$A$2:$O$100,MATCH($K79,'Module Data'!$A$2:$A$100,0),10)</f>
        <v>0</v>
      </c>
      <c r="Q79">
        <f>INDEX('Module Data'!$A$2:$O$100,MATCH($K79,'Module Data'!$A$2:$A$100,0),11)</f>
        <v>0</v>
      </c>
      <c r="R79">
        <f>INDEX('Module Data'!$A$2:$O$100,MATCH($K79,'Module Data'!$A$2:$A$100,0),13)</f>
        <v>0</v>
      </c>
      <c r="S79">
        <f>INDEX('Module Data'!$A$2:$O$100,MATCH($K79,'Module Data'!$A$2:$A$100,0),14)</f>
        <v>0</v>
      </c>
      <c r="AA79">
        <f>INDEX('Module Data'!$A$2:$O$100,MATCH($K79,'Module Data'!$A$2:$A$100,0),3)</f>
        <v>0</v>
      </c>
      <c r="AB79">
        <f>INDEX('Module Data'!$A$2:$O$100,MATCH($K79,'Module Data'!$A$2:$A$100,0),4)</f>
        <v>0</v>
      </c>
      <c r="AC79">
        <f>INDEX('Module Data'!$A$2:$O$100,MATCH($K79,'Module Data'!$A$2:$A$100,0),5)</f>
        <v>0</v>
      </c>
      <c r="AD79">
        <f t="shared" si="15"/>
        <v>0</v>
      </c>
    </row>
    <row r="80" spans="10:30" ht="15">
      <c r="J80" s="21" t="s">
        <v>57</v>
      </c>
      <c r="K80" s="23" t="s">
        <v>61</v>
      </c>
      <c r="L80" t="str">
        <f>INDEX('Module Data'!$A$2:$O$100,MATCH($K80,'Module Data'!$A$2:$A$100,0),2)</f>
        <v>n/a</v>
      </c>
      <c r="M80" s="43">
        <f t="shared" si="14"/>
        <v>0</v>
      </c>
      <c r="N80" s="43"/>
      <c r="O80" s="42"/>
      <c r="P80">
        <f>INDEX('Module Data'!$A$2:$O$100,MATCH($K80,'Module Data'!$A$2:$A$100,0),10)</f>
        <v>0</v>
      </c>
      <c r="Q80">
        <f>INDEX('Module Data'!$A$2:$O$100,MATCH($K80,'Module Data'!$A$2:$A$100,0),11)</f>
        <v>0</v>
      </c>
      <c r="R80">
        <f>INDEX('Module Data'!$A$2:$O$100,MATCH($K80,'Module Data'!$A$2:$A$100,0),13)</f>
        <v>0</v>
      </c>
      <c r="S80">
        <f>INDEX('Module Data'!$A$2:$O$100,MATCH($K80,'Module Data'!$A$2:$A$100,0),14)</f>
        <v>0</v>
      </c>
      <c r="AA80">
        <f>INDEX('Module Data'!$A$2:$O$100,MATCH($K80,'Module Data'!$A$2:$A$100,0),3)</f>
        <v>0</v>
      </c>
      <c r="AB80">
        <f>INDEX('Module Data'!$A$2:$O$100,MATCH($K80,'Module Data'!$A$2:$A$100,0),4)</f>
        <v>0</v>
      </c>
      <c r="AC80">
        <f>INDEX('Module Data'!$A$2:$O$100,MATCH($K80,'Module Data'!$A$2:$A$100,0),5)</f>
        <v>0</v>
      </c>
      <c r="AD80">
        <f t="shared" si="15"/>
        <v>0</v>
      </c>
    </row>
    <row r="81" spans="10:30" ht="15">
      <c r="J81" s="21" t="s">
        <v>58</v>
      </c>
      <c r="K81" s="23" t="s">
        <v>61</v>
      </c>
      <c r="L81" t="str">
        <f>INDEX('Module Data'!$A$2:$O$100,MATCH($K81,'Module Data'!$A$2:$A$100,0),2)</f>
        <v>n/a</v>
      </c>
      <c r="M81" s="43">
        <f t="shared" si="14"/>
        <v>0</v>
      </c>
      <c r="N81" s="43"/>
      <c r="O81" s="42"/>
      <c r="P81">
        <f>INDEX('Module Data'!$A$2:$O$100,MATCH($K81,'Module Data'!$A$2:$A$100,0),10)</f>
        <v>0</v>
      </c>
      <c r="Q81">
        <f>INDEX('Module Data'!$A$2:$O$100,MATCH($K81,'Module Data'!$A$2:$A$100,0),11)</f>
        <v>0</v>
      </c>
      <c r="R81">
        <f>INDEX('Module Data'!$A$2:$O$100,MATCH($K81,'Module Data'!$A$2:$A$100,0),13)</f>
        <v>0</v>
      </c>
      <c r="S81">
        <f>INDEX('Module Data'!$A$2:$O$100,MATCH($K81,'Module Data'!$A$2:$A$100,0),14)</f>
        <v>0</v>
      </c>
      <c r="AA81">
        <f>INDEX('Module Data'!$A$2:$O$100,MATCH($K81,'Module Data'!$A$2:$A$100,0),3)</f>
        <v>0</v>
      </c>
      <c r="AB81">
        <f>INDEX('Module Data'!$A$2:$O$100,MATCH($K81,'Module Data'!$A$2:$A$100,0),4)</f>
        <v>0</v>
      </c>
      <c r="AC81">
        <f>INDEX('Module Data'!$A$2:$O$100,MATCH($K81,'Module Data'!$A$2:$A$100,0),5)</f>
        <v>0</v>
      </c>
      <c r="AD81">
        <f t="shared" si="15"/>
        <v>0</v>
      </c>
    </row>
    <row r="82" spans="10:30" ht="15">
      <c r="J82" s="21" t="s">
        <v>59</v>
      </c>
      <c r="K82" s="23" t="s">
        <v>61</v>
      </c>
      <c r="L82" t="str">
        <f>INDEX('Module Data'!$A$2:$O$100,MATCH($K82,'Module Data'!$A$2:$A$100,0),2)</f>
        <v>n/a</v>
      </c>
      <c r="M82" s="43">
        <f t="shared" si="14"/>
        <v>0</v>
      </c>
      <c r="N82" s="43"/>
      <c r="O82" s="42"/>
      <c r="P82">
        <f>INDEX('Module Data'!$A$2:$O$100,MATCH($K82,'Module Data'!$A$2:$A$100,0),10)</f>
        <v>0</v>
      </c>
      <c r="Q82">
        <f>INDEX('Module Data'!$A$2:$O$100,MATCH($K82,'Module Data'!$A$2:$A$100,0),11)</f>
        <v>0</v>
      </c>
      <c r="R82">
        <f>INDEX('Module Data'!$A$2:$O$100,MATCH($K82,'Module Data'!$A$2:$A$100,0),13)</f>
        <v>0</v>
      </c>
      <c r="S82">
        <f>INDEX('Module Data'!$A$2:$O$100,MATCH($K82,'Module Data'!$A$2:$A$100,0),14)</f>
        <v>0</v>
      </c>
      <c r="AA82">
        <f>INDEX('Module Data'!$A$2:$O$100,MATCH($K82,'Module Data'!$A$2:$A$100,0),3)</f>
        <v>0</v>
      </c>
      <c r="AB82">
        <f>INDEX('Module Data'!$A$2:$O$100,MATCH($K82,'Module Data'!$A$2:$A$100,0),4)</f>
        <v>0</v>
      </c>
      <c r="AC82">
        <f>INDEX('Module Data'!$A$2:$O$100,MATCH($K82,'Module Data'!$A$2:$A$100,0),5)</f>
        <v>0</v>
      </c>
      <c r="AD82">
        <f t="shared" si="15"/>
        <v>0</v>
      </c>
    </row>
    <row r="83" spans="10:30" ht="15.75" thickBot="1">
      <c r="J83" s="22" t="s">
        <v>60</v>
      </c>
      <c r="K83" s="24" t="s">
        <v>61</v>
      </c>
      <c r="L83" t="str">
        <f>INDEX('Module Data'!$A$2:$O$100,MATCH($K83,'Module Data'!$A$2:$A$100,0),2)</f>
        <v>n/a</v>
      </c>
      <c r="M83" s="43">
        <f>IF(L83="Input",1000,IF(L83="Output",1,IF(L83="I/O",1001,0)))</f>
        <v>0</v>
      </c>
      <c r="N83" s="43"/>
      <c r="O83" s="42"/>
      <c r="P83">
        <f>INDEX('Module Data'!$A$2:$O$100,MATCH($K83,'Module Data'!$A$2:$A$100,0),10)</f>
        <v>0</v>
      </c>
      <c r="Q83">
        <f>INDEX('Module Data'!$A$2:$O$100,MATCH($K83,'Module Data'!$A$2:$A$100,0),11)</f>
        <v>0</v>
      </c>
      <c r="R83">
        <f>INDEX('Module Data'!$A$2:$O$100,MATCH($K83,'Module Data'!$A$2:$A$100,0),13)</f>
        <v>0</v>
      </c>
      <c r="S83">
        <f>INDEX('Module Data'!$A$2:$O$100,MATCH($K83,'Module Data'!$A$2:$A$100,0),14)</f>
        <v>0</v>
      </c>
      <c r="AA83">
        <f>INDEX('Module Data'!$A$2:$O$100,MATCH($K83,'Module Data'!$A$2:$A$100,0),3)</f>
        <v>0</v>
      </c>
      <c r="AB83">
        <f>INDEX('Module Data'!$A$2:$O$100,MATCH($K83,'Module Data'!$A$2:$A$100,0),4)</f>
        <v>0</v>
      </c>
      <c r="AC83">
        <f>INDEX('Module Data'!$A$2:$O$100,MATCH($K83,'Module Data'!$A$2:$A$100,0),5)</f>
        <v>0</v>
      </c>
      <c r="AD83">
        <f t="shared" si="15"/>
        <v>0</v>
      </c>
    </row>
    <row r="84" ht="15.75" thickBot="1"/>
    <row r="85" spans="10:32" ht="45.75" thickBot="1">
      <c r="J85" s="31" t="s">
        <v>49</v>
      </c>
      <c r="K85" s="28" t="s">
        <v>3</v>
      </c>
      <c r="L85" s="3" t="s">
        <v>78</v>
      </c>
      <c r="M85" s="3" t="s">
        <v>79</v>
      </c>
      <c r="N85" s="3" t="s">
        <v>77</v>
      </c>
      <c r="O85" s="3" t="s">
        <v>80</v>
      </c>
      <c r="P85" s="1" t="s">
        <v>19</v>
      </c>
      <c r="Q85" s="1" t="s">
        <v>38</v>
      </c>
      <c r="R85" s="1" t="s">
        <v>26</v>
      </c>
      <c r="S85" s="1" t="s">
        <v>37</v>
      </c>
      <c r="T85" s="1" t="s">
        <v>22</v>
      </c>
      <c r="U85" s="1" t="s">
        <v>63</v>
      </c>
      <c r="V85" s="1" t="s">
        <v>25</v>
      </c>
      <c r="W85" s="1" t="s">
        <v>64</v>
      </c>
      <c r="X85" s="1" t="s">
        <v>34</v>
      </c>
      <c r="Y85" s="1" t="s">
        <v>65</v>
      </c>
      <c r="Z85" s="1" t="s">
        <v>81</v>
      </c>
      <c r="AA85" s="1" t="s">
        <v>0</v>
      </c>
      <c r="AB85" s="1" t="s">
        <v>66</v>
      </c>
      <c r="AC85" s="1" t="s">
        <v>1</v>
      </c>
      <c r="AD85" s="1" t="s">
        <v>67</v>
      </c>
      <c r="AE85" s="3" t="s">
        <v>68</v>
      </c>
      <c r="AF85" s="3" t="s">
        <v>69</v>
      </c>
    </row>
    <row r="86" spans="10:32" ht="15">
      <c r="J86" s="32" t="s">
        <v>53</v>
      </c>
      <c r="K86" s="30" t="s">
        <v>61</v>
      </c>
      <c r="L86" t="str">
        <f>INDEX('Module Data'!$A$2:$O$100,MATCH($K86,'Module Data'!$A$2:$A$100,0),2)</f>
        <v>n/a</v>
      </c>
      <c r="M86" s="43">
        <f aca="true" t="shared" si="16" ref="M86:M92">IF(L86="Input",1000,IF(L86="Output",1,IF(L86="I/O",1001,0)))</f>
        <v>0</v>
      </c>
      <c r="N86" s="43">
        <f>SUM(M86:M93)</f>
        <v>0</v>
      </c>
      <c r="O86" s="42" t="str">
        <f>IF(N86=0,"None",IF(N86&lt;10,"Output Only",IF(MOD(N86,1000)=0,"Input Only","Both")))</f>
        <v>None</v>
      </c>
      <c r="P86">
        <f>INDEX('Module Data'!$A$2:$O$100,MATCH($K86,'Module Data'!$A$2:$A$100,0),10)</f>
        <v>0</v>
      </c>
      <c r="Q86">
        <f>INDEX('Module Data'!$A$2:$O$100,MATCH($K86,'Module Data'!$A$2:$A$100,0),11)</f>
        <v>0</v>
      </c>
      <c r="R86">
        <f>INDEX('Module Data'!$A$2:$O$100,MATCH($K86,'Module Data'!$A$2:$A$100,0),13)</f>
        <v>0</v>
      </c>
      <c r="S86">
        <f>INDEX('Module Data'!$A$2:$O$100,MATCH($K86,'Module Data'!$A$2:$A$100,0),14)</f>
        <v>0</v>
      </c>
      <c r="T86">
        <f>SUM(P86:P93)</f>
        <v>0</v>
      </c>
      <c r="U86">
        <f>SUM(Q86:Q93)</f>
        <v>0</v>
      </c>
      <c r="V86">
        <f>SUM(R86:R93)</f>
        <v>0</v>
      </c>
      <c r="W86">
        <f>SUM(S86:S93)</f>
        <v>0</v>
      </c>
      <c r="X86" s="2">
        <f>275*T86+325*U86+1046</f>
        <v>1046</v>
      </c>
      <c r="Y86" s="2">
        <f>288*V86+400*W86+1383</f>
        <v>1383</v>
      </c>
      <c r="Z86" s="2">
        <f>IF(O86="Both",X86+Y86,IF(O86="Input Only",X86,IF(O86="Output Only",Y86,0)))</f>
        <v>0</v>
      </c>
      <c r="AA86">
        <f>INDEX('Module Data'!$A$2:$O$100,MATCH($K86,'Module Data'!$A$2:$A$100,0),3)</f>
        <v>0</v>
      </c>
      <c r="AB86">
        <f>INDEX('Module Data'!$A$2:$O$100,MATCH($K86,'Module Data'!$A$2:$A$100,0),4)</f>
        <v>0</v>
      </c>
      <c r="AC86">
        <f>INDEX('Module Data'!$A$2:$O$100,MATCH($K86,'Module Data'!$A$2:$A$100,0),5)</f>
        <v>0</v>
      </c>
      <c r="AD86">
        <f>SUM(AA86:AC86)</f>
        <v>0</v>
      </c>
      <c r="AE86">
        <f>MAX(AD86:AD93)+IF(MAX(AD86:AD93)=0,0,250)</f>
        <v>0</v>
      </c>
      <c r="AF86" s="2">
        <f>Z86+AE86</f>
        <v>0</v>
      </c>
    </row>
    <row r="87" spans="10:30" ht="15">
      <c r="J87" s="21" t="s">
        <v>54</v>
      </c>
      <c r="K87" s="23" t="s">
        <v>61</v>
      </c>
      <c r="L87" t="str">
        <f>INDEX('Module Data'!$A$2:$O$100,MATCH($K87,'Module Data'!$A$2:$A$100,0),2)</f>
        <v>n/a</v>
      </c>
      <c r="M87" s="43">
        <f t="shared" si="16"/>
        <v>0</v>
      </c>
      <c r="N87" s="43"/>
      <c r="O87" s="42"/>
      <c r="P87">
        <f>INDEX('Module Data'!$A$2:$O$100,MATCH($K87,'Module Data'!$A$2:$A$100,0),10)</f>
        <v>0</v>
      </c>
      <c r="Q87">
        <f>INDEX('Module Data'!$A$2:$O$100,MATCH($K87,'Module Data'!$A$2:$A$100,0),11)</f>
        <v>0</v>
      </c>
      <c r="R87">
        <f>INDEX('Module Data'!$A$2:$O$100,MATCH($K87,'Module Data'!$A$2:$A$100,0),13)</f>
        <v>0</v>
      </c>
      <c r="S87">
        <f>INDEX('Module Data'!$A$2:$O$100,MATCH($K87,'Module Data'!$A$2:$A$100,0),14)</f>
        <v>0</v>
      </c>
      <c r="AA87">
        <f>INDEX('Module Data'!$A$2:$O$100,MATCH($K87,'Module Data'!$A$2:$A$100,0),3)</f>
        <v>0</v>
      </c>
      <c r="AB87">
        <f>INDEX('Module Data'!$A$2:$O$100,MATCH($K87,'Module Data'!$A$2:$A$100,0),4)</f>
        <v>0</v>
      </c>
      <c r="AC87">
        <f>INDEX('Module Data'!$A$2:$O$100,MATCH($K87,'Module Data'!$A$2:$A$100,0),5)</f>
        <v>0</v>
      </c>
      <c r="AD87">
        <f aca="true" t="shared" si="17" ref="AD87:AD93">SUM(AA87:AC87)</f>
        <v>0</v>
      </c>
    </row>
    <row r="88" spans="10:30" ht="15">
      <c r="J88" s="21" t="s">
        <v>55</v>
      </c>
      <c r="K88" s="23" t="s">
        <v>61</v>
      </c>
      <c r="L88" t="str">
        <f>INDEX('Module Data'!$A$2:$O$100,MATCH($K88,'Module Data'!$A$2:$A$100,0),2)</f>
        <v>n/a</v>
      </c>
      <c r="M88" s="43">
        <f t="shared" si="16"/>
        <v>0</v>
      </c>
      <c r="N88" s="43"/>
      <c r="O88" s="42"/>
      <c r="P88">
        <f>INDEX('Module Data'!$A$2:$O$100,MATCH($K88,'Module Data'!$A$2:$A$100,0),10)</f>
        <v>0</v>
      </c>
      <c r="Q88">
        <f>INDEX('Module Data'!$A$2:$O$100,MATCH($K88,'Module Data'!$A$2:$A$100,0),11)</f>
        <v>0</v>
      </c>
      <c r="R88">
        <f>INDEX('Module Data'!$A$2:$O$100,MATCH($K88,'Module Data'!$A$2:$A$100,0),13)</f>
        <v>0</v>
      </c>
      <c r="S88">
        <f>INDEX('Module Data'!$A$2:$O$100,MATCH($K88,'Module Data'!$A$2:$A$100,0),14)</f>
        <v>0</v>
      </c>
      <c r="AA88">
        <f>INDEX('Module Data'!$A$2:$O$100,MATCH($K88,'Module Data'!$A$2:$A$100,0),3)</f>
        <v>0</v>
      </c>
      <c r="AB88">
        <f>INDEX('Module Data'!$A$2:$O$100,MATCH($K88,'Module Data'!$A$2:$A$100,0),4)</f>
        <v>0</v>
      </c>
      <c r="AC88">
        <f>INDEX('Module Data'!$A$2:$O$100,MATCH($K88,'Module Data'!$A$2:$A$100,0),5)</f>
        <v>0</v>
      </c>
      <c r="AD88">
        <f t="shared" si="17"/>
        <v>0</v>
      </c>
    </row>
    <row r="89" spans="10:30" ht="15">
      <c r="J89" s="21" t="s">
        <v>56</v>
      </c>
      <c r="K89" s="23" t="s">
        <v>61</v>
      </c>
      <c r="L89" t="str">
        <f>INDEX('Module Data'!$A$2:$O$100,MATCH($K89,'Module Data'!$A$2:$A$100,0),2)</f>
        <v>n/a</v>
      </c>
      <c r="M89" s="43">
        <f t="shared" si="16"/>
        <v>0</v>
      </c>
      <c r="N89" s="43"/>
      <c r="O89" s="42"/>
      <c r="P89">
        <f>INDEX('Module Data'!$A$2:$O$100,MATCH($K89,'Module Data'!$A$2:$A$100,0),10)</f>
        <v>0</v>
      </c>
      <c r="Q89">
        <f>INDEX('Module Data'!$A$2:$O$100,MATCH($K89,'Module Data'!$A$2:$A$100,0),11)</f>
        <v>0</v>
      </c>
      <c r="R89">
        <f>INDEX('Module Data'!$A$2:$O$100,MATCH($K89,'Module Data'!$A$2:$A$100,0),13)</f>
        <v>0</v>
      </c>
      <c r="S89">
        <f>INDEX('Module Data'!$A$2:$O$100,MATCH($K89,'Module Data'!$A$2:$A$100,0),14)</f>
        <v>0</v>
      </c>
      <c r="AA89">
        <f>INDEX('Module Data'!$A$2:$O$100,MATCH($K89,'Module Data'!$A$2:$A$100,0),3)</f>
        <v>0</v>
      </c>
      <c r="AB89">
        <f>INDEX('Module Data'!$A$2:$O$100,MATCH($K89,'Module Data'!$A$2:$A$100,0),4)</f>
        <v>0</v>
      </c>
      <c r="AC89">
        <f>INDEX('Module Data'!$A$2:$O$100,MATCH($K89,'Module Data'!$A$2:$A$100,0),5)</f>
        <v>0</v>
      </c>
      <c r="AD89">
        <f t="shared" si="17"/>
        <v>0</v>
      </c>
    </row>
    <row r="90" spans="10:30" ht="15">
      <c r="J90" s="21" t="s">
        <v>57</v>
      </c>
      <c r="K90" s="23" t="s">
        <v>61</v>
      </c>
      <c r="L90" t="str">
        <f>INDEX('Module Data'!$A$2:$O$100,MATCH($K90,'Module Data'!$A$2:$A$100,0),2)</f>
        <v>n/a</v>
      </c>
      <c r="M90" s="43">
        <f t="shared" si="16"/>
        <v>0</v>
      </c>
      <c r="N90" s="43"/>
      <c r="O90" s="42"/>
      <c r="P90">
        <f>INDEX('Module Data'!$A$2:$O$100,MATCH($K90,'Module Data'!$A$2:$A$100,0),10)</f>
        <v>0</v>
      </c>
      <c r="Q90">
        <f>INDEX('Module Data'!$A$2:$O$100,MATCH($K90,'Module Data'!$A$2:$A$100,0),11)</f>
        <v>0</v>
      </c>
      <c r="R90">
        <f>INDEX('Module Data'!$A$2:$O$100,MATCH($K90,'Module Data'!$A$2:$A$100,0),13)</f>
        <v>0</v>
      </c>
      <c r="S90">
        <f>INDEX('Module Data'!$A$2:$O$100,MATCH($K90,'Module Data'!$A$2:$A$100,0),14)</f>
        <v>0</v>
      </c>
      <c r="AA90">
        <f>INDEX('Module Data'!$A$2:$O$100,MATCH($K90,'Module Data'!$A$2:$A$100,0),3)</f>
        <v>0</v>
      </c>
      <c r="AB90">
        <f>INDEX('Module Data'!$A$2:$O$100,MATCH($K90,'Module Data'!$A$2:$A$100,0),4)</f>
        <v>0</v>
      </c>
      <c r="AC90">
        <f>INDEX('Module Data'!$A$2:$O$100,MATCH($K90,'Module Data'!$A$2:$A$100,0),5)</f>
        <v>0</v>
      </c>
      <c r="AD90">
        <f t="shared" si="17"/>
        <v>0</v>
      </c>
    </row>
    <row r="91" spans="10:30" ht="15">
      <c r="J91" s="21" t="s">
        <v>58</v>
      </c>
      <c r="K91" s="23" t="s">
        <v>61</v>
      </c>
      <c r="L91" t="str">
        <f>INDEX('Module Data'!$A$2:$O$100,MATCH($K91,'Module Data'!$A$2:$A$100,0),2)</f>
        <v>n/a</v>
      </c>
      <c r="M91" s="43">
        <f t="shared" si="16"/>
        <v>0</v>
      </c>
      <c r="N91" s="43"/>
      <c r="O91" s="42"/>
      <c r="P91">
        <f>INDEX('Module Data'!$A$2:$O$100,MATCH($K91,'Module Data'!$A$2:$A$100,0),10)</f>
        <v>0</v>
      </c>
      <c r="Q91">
        <f>INDEX('Module Data'!$A$2:$O$100,MATCH($K91,'Module Data'!$A$2:$A$100,0),11)</f>
        <v>0</v>
      </c>
      <c r="R91">
        <f>INDEX('Module Data'!$A$2:$O$100,MATCH($K91,'Module Data'!$A$2:$A$100,0),13)</f>
        <v>0</v>
      </c>
      <c r="S91">
        <f>INDEX('Module Data'!$A$2:$O$100,MATCH($K91,'Module Data'!$A$2:$A$100,0),14)</f>
        <v>0</v>
      </c>
      <c r="AA91">
        <f>INDEX('Module Data'!$A$2:$O$100,MATCH($K91,'Module Data'!$A$2:$A$100,0),3)</f>
        <v>0</v>
      </c>
      <c r="AB91">
        <f>INDEX('Module Data'!$A$2:$O$100,MATCH($K91,'Module Data'!$A$2:$A$100,0),4)</f>
        <v>0</v>
      </c>
      <c r="AC91">
        <f>INDEX('Module Data'!$A$2:$O$100,MATCH($K91,'Module Data'!$A$2:$A$100,0),5)</f>
        <v>0</v>
      </c>
      <c r="AD91">
        <f t="shared" si="17"/>
        <v>0</v>
      </c>
    </row>
    <row r="92" spans="10:30" ht="15">
      <c r="J92" s="21" t="s">
        <v>59</v>
      </c>
      <c r="K92" s="23" t="s">
        <v>61</v>
      </c>
      <c r="L92" t="str">
        <f>INDEX('Module Data'!$A$2:$O$100,MATCH($K92,'Module Data'!$A$2:$A$100,0),2)</f>
        <v>n/a</v>
      </c>
      <c r="M92" s="43">
        <f t="shared" si="16"/>
        <v>0</v>
      </c>
      <c r="N92" s="43"/>
      <c r="O92" s="42"/>
      <c r="P92">
        <f>INDEX('Module Data'!$A$2:$O$100,MATCH($K92,'Module Data'!$A$2:$A$100,0),10)</f>
        <v>0</v>
      </c>
      <c r="Q92">
        <f>INDEX('Module Data'!$A$2:$O$100,MATCH($K92,'Module Data'!$A$2:$A$100,0),11)</f>
        <v>0</v>
      </c>
      <c r="R92">
        <f>INDEX('Module Data'!$A$2:$O$100,MATCH($K92,'Module Data'!$A$2:$A$100,0),13)</f>
        <v>0</v>
      </c>
      <c r="S92">
        <f>INDEX('Module Data'!$A$2:$O$100,MATCH($K92,'Module Data'!$A$2:$A$100,0),14)</f>
        <v>0</v>
      </c>
      <c r="AA92">
        <f>INDEX('Module Data'!$A$2:$O$100,MATCH($K92,'Module Data'!$A$2:$A$100,0),3)</f>
        <v>0</v>
      </c>
      <c r="AB92">
        <f>INDEX('Module Data'!$A$2:$O$100,MATCH($K92,'Module Data'!$A$2:$A$100,0),4)</f>
        <v>0</v>
      </c>
      <c r="AC92">
        <f>INDEX('Module Data'!$A$2:$O$100,MATCH($K92,'Module Data'!$A$2:$A$100,0),5)</f>
        <v>0</v>
      </c>
      <c r="AD92">
        <f t="shared" si="17"/>
        <v>0</v>
      </c>
    </row>
    <row r="93" spans="10:30" ht="15.75" thickBot="1">
      <c r="J93" s="22" t="s">
        <v>60</v>
      </c>
      <c r="K93" s="24" t="s">
        <v>61</v>
      </c>
      <c r="L93" t="str">
        <f>INDEX('Module Data'!$A$2:$O$100,MATCH($K93,'Module Data'!$A$2:$A$100,0),2)</f>
        <v>n/a</v>
      </c>
      <c r="M93" s="43">
        <f>IF(L93="Input",1000,IF(L93="Output",1,IF(L93="I/O",1001,0)))</f>
        <v>0</v>
      </c>
      <c r="N93" s="43"/>
      <c r="O93" s="42"/>
      <c r="P93">
        <f>INDEX('Module Data'!$A$2:$O$100,MATCH($K93,'Module Data'!$A$2:$A$100,0),10)</f>
        <v>0</v>
      </c>
      <c r="Q93">
        <f>INDEX('Module Data'!$A$2:$O$100,MATCH($K93,'Module Data'!$A$2:$A$100,0),11)</f>
        <v>0</v>
      </c>
      <c r="R93">
        <f>INDEX('Module Data'!$A$2:$O$100,MATCH($K93,'Module Data'!$A$2:$A$100,0),13)</f>
        <v>0</v>
      </c>
      <c r="S93">
        <f>INDEX('Module Data'!$A$2:$O$100,MATCH($K93,'Module Data'!$A$2:$A$100,0),14)</f>
        <v>0</v>
      </c>
      <c r="AA93">
        <f>INDEX('Module Data'!$A$2:$O$100,MATCH($K93,'Module Data'!$A$2:$A$100,0),3)</f>
        <v>0</v>
      </c>
      <c r="AB93">
        <f>INDEX('Module Data'!$A$2:$O$100,MATCH($K93,'Module Data'!$A$2:$A$100,0),4)</f>
        <v>0</v>
      </c>
      <c r="AC93">
        <f>INDEX('Module Data'!$A$2:$O$100,MATCH($K93,'Module Data'!$A$2:$A$100,0),5)</f>
        <v>0</v>
      </c>
      <c r="AD93">
        <f t="shared" si="17"/>
        <v>0</v>
      </c>
    </row>
    <row r="94" ht="15.75" thickBot="1"/>
    <row r="95" spans="10:32" ht="45.75" thickBot="1">
      <c r="J95" s="31" t="s">
        <v>50</v>
      </c>
      <c r="K95" s="28" t="s">
        <v>3</v>
      </c>
      <c r="L95" s="3" t="s">
        <v>78</v>
      </c>
      <c r="M95" s="3" t="s">
        <v>79</v>
      </c>
      <c r="N95" s="3" t="s">
        <v>77</v>
      </c>
      <c r="O95" s="3" t="s">
        <v>80</v>
      </c>
      <c r="P95" s="1" t="s">
        <v>19</v>
      </c>
      <c r="Q95" s="1" t="s">
        <v>38</v>
      </c>
      <c r="R95" s="1" t="s">
        <v>26</v>
      </c>
      <c r="S95" s="1" t="s">
        <v>37</v>
      </c>
      <c r="T95" s="1" t="s">
        <v>22</v>
      </c>
      <c r="U95" s="1" t="s">
        <v>63</v>
      </c>
      <c r="V95" s="1" t="s">
        <v>25</v>
      </c>
      <c r="W95" s="1" t="s">
        <v>64</v>
      </c>
      <c r="X95" s="1" t="s">
        <v>34</v>
      </c>
      <c r="Y95" s="1" t="s">
        <v>65</v>
      </c>
      <c r="Z95" s="1" t="s">
        <v>81</v>
      </c>
      <c r="AA95" s="1" t="s">
        <v>0</v>
      </c>
      <c r="AB95" s="1" t="s">
        <v>66</v>
      </c>
      <c r="AC95" s="1" t="s">
        <v>1</v>
      </c>
      <c r="AD95" s="1" t="s">
        <v>67</v>
      </c>
      <c r="AE95" s="3" t="s">
        <v>68</v>
      </c>
      <c r="AF95" s="3" t="s">
        <v>69</v>
      </c>
    </row>
    <row r="96" spans="10:32" ht="15">
      <c r="J96" s="32" t="s">
        <v>53</v>
      </c>
      <c r="K96" s="30" t="s">
        <v>61</v>
      </c>
      <c r="L96" t="str">
        <f>INDEX('Module Data'!$A$2:$O$100,MATCH($K96,'Module Data'!$A$2:$A$100,0),2)</f>
        <v>n/a</v>
      </c>
      <c r="M96" s="43">
        <f aca="true" t="shared" si="18" ref="M96:M102">IF(L96="Input",1000,IF(L96="Output",1,IF(L96="I/O",1001,0)))</f>
        <v>0</v>
      </c>
      <c r="N96" s="43">
        <f>SUM(M96:M103)</f>
        <v>0</v>
      </c>
      <c r="O96" s="42" t="str">
        <f>IF(N96=0,"None",IF(N96&lt;10,"Output Only",IF(MOD(N96,1000)=0,"Input Only","Both")))</f>
        <v>None</v>
      </c>
      <c r="P96">
        <f>INDEX('Module Data'!$A$2:$O$100,MATCH($K96,'Module Data'!$A$2:$A$100,0),10)</f>
        <v>0</v>
      </c>
      <c r="Q96">
        <f>INDEX('Module Data'!$A$2:$O$100,MATCH($K96,'Module Data'!$A$2:$A$100,0),11)</f>
        <v>0</v>
      </c>
      <c r="R96">
        <f>INDEX('Module Data'!$A$2:$O$100,MATCH($K96,'Module Data'!$A$2:$A$100,0),13)</f>
        <v>0</v>
      </c>
      <c r="S96">
        <f>INDEX('Module Data'!$A$2:$O$100,MATCH($K96,'Module Data'!$A$2:$A$100,0),14)</f>
        <v>0</v>
      </c>
      <c r="T96">
        <f>SUM(P96:P103)</f>
        <v>0</v>
      </c>
      <c r="U96">
        <f>SUM(Q96:Q103)</f>
        <v>0</v>
      </c>
      <c r="V96">
        <f>SUM(R96:R103)</f>
        <v>0</v>
      </c>
      <c r="W96">
        <f>SUM(S96:S103)</f>
        <v>0</v>
      </c>
      <c r="X96" s="2">
        <f>275*T96+325*U96+1046</f>
        <v>1046</v>
      </c>
      <c r="Y96" s="2">
        <f>288*V96+400*W96+1383</f>
        <v>1383</v>
      </c>
      <c r="Z96" s="2">
        <f>IF(O96="Both",X96+Y96,IF(O96="Input Only",X96,IF(O96="Output Only",Y96,0)))</f>
        <v>0</v>
      </c>
      <c r="AA96">
        <f>INDEX('Module Data'!$A$2:$O$100,MATCH($K96,'Module Data'!$A$2:$A$100,0),3)</f>
        <v>0</v>
      </c>
      <c r="AB96">
        <f>INDEX('Module Data'!$A$2:$O$100,MATCH($K96,'Module Data'!$A$2:$A$100,0),4)</f>
        <v>0</v>
      </c>
      <c r="AC96">
        <f>INDEX('Module Data'!$A$2:$O$100,MATCH($K96,'Module Data'!$A$2:$A$100,0),5)</f>
        <v>0</v>
      </c>
      <c r="AD96">
        <f>SUM(AA96:AC96)</f>
        <v>0</v>
      </c>
      <c r="AE96">
        <f>MAX(AD96:AD103)+IF(MAX(AD96:AD103)=0,0,250)</f>
        <v>0</v>
      </c>
      <c r="AF96" s="2">
        <f>Z96+AE96</f>
        <v>0</v>
      </c>
    </row>
    <row r="97" spans="10:30" ht="15">
      <c r="J97" s="21" t="s">
        <v>54</v>
      </c>
      <c r="K97" s="23" t="s">
        <v>61</v>
      </c>
      <c r="L97" t="str">
        <f>INDEX('Module Data'!$A$2:$O$100,MATCH($K97,'Module Data'!$A$2:$A$100,0),2)</f>
        <v>n/a</v>
      </c>
      <c r="M97" s="43">
        <f t="shared" si="18"/>
        <v>0</v>
      </c>
      <c r="N97" s="43"/>
      <c r="O97" s="42"/>
      <c r="P97">
        <f>INDEX('Module Data'!$A$2:$O$100,MATCH($K97,'Module Data'!$A$2:$A$100,0),10)</f>
        <v>0</v>
      </c>
      <c r="Q97">
        <f>INDEX('Module Data'!$A$2:$O$100,MATCH($K97,'Module Data'!$A$2:$A$100,0),11)</f>
        <v>0</v>
      </c>
      <c r="R97">
        <f>INDEX('Module Data'!$A$2:$O$100,MATCH($K97,'Module Data'!$A$2:$A$100,0),13)</f>
        <v>0</v>
      </c>
      <c r="S97">
        <f>INDEX('Module Data'!$A$2:$O$100,MATCH($K97,'Module Data'!$A$2:$A$100,0),14)</f>
        <v>0</v>
      </c>
      <c r="AA97">
        <f>INDEX('Module Data'!$A$2:$O$100,MATCH($K97,'Module Data'!$A$2:$A$100,0),3)</f>
        <v>0</v>
      </c>
      <c r="AB97">
        <f>INDEX('Module Data'!$A$2:$O$100,MATCH($K97,'Module Data'!$A$2:$A$100,0),4)</f>
        <v>0</v>
      </c>
      <c r="AC97">
        <f>INDEX('Module Data'!$A$2:$O$100,MATCH($K97,'Module Data'!$A$2:$A$100,0),5)</f>
        <v>0</v>
      </c>
      <c r="AD97">
        <f aca="true" t="shared" si="19" ref="AD97:AD103">SUM(AA97:AC97)</f>
        <v>0</v>
      </c>
    </row>
    <row r="98" spans="10:30" ht="15">
      <c r="J98" s="21" t="s">
        <v>55</v>
      </c>
      <c r="K98" s="23" t="s">
        <v>61</v>
      </c>
      <c r="L98" t="str">
        <f>INDEX('Module Data'!$A$2:$O$100,MATCH($K98,'Module Data'!$A$2:$A$100,0),2)</f>
        <v>n/a</v>
      </c>
      <c r="M98" s="43">
        <f t="shared" si="18"/>
        <v>0</v>
      </c>
      <c r="N98" s="43"/>
      <c r="O98" s="42"/>
      <c r="P98">
        <f>INDEX('Module Data'!$A$2:$O$100,MATCH($K98,'Module Data'!$A$2:$A$100,0),10)</f>
        <v>0</v>
      </c>
      <c r="Q98">
        <f>INDEX('Module Data'!$A$2:$O$100,MATCH($K98,'Module Data'!$A$2:$A$100,0),11)</f>
        <v>0</v>
      </c>
      <c r="R98">
        <f>INDEX('Module Data'!$A$2:$O$100,MATCH($K98,'Module Data'!$A$2:$A$100,0),13)</f>
        <v>0</v>
      </c>
      <c r="S98">
        <f>INDEX('Module Data'!$A$2:$O$100,MATCH($K98,'Module Data'!$A$2:$A$100,0),14)</f>
        <v>0</v>
      </c>
      <c r="AA98">
        <f>INDEX('Module Data'!$A$2:$O$100,MATCH($K98,'Module Data'!$A$2:$A$100,0),3)</f>
        <v>0</v>
      </c>
      <c r="AB98">
        <f>INDEX('Module Data'!$A$2:$O$100,MATCH($K98,'Module Data'!$A$2:$A$100,0),4)</f>
        <v>0</v>
      </c>
      <c r="AC98">
        <f>INDEX('Module Data'!$A$2:$O$100,MATCH($K98,'Module Data'!$A$2:$A$100,0),5)</f>
        <v>0</v>
      </c>
      <c r="AD98">
        <f t="shared" si="19"/>
        <v>0</v>
      </c>
    </row>
    <row r="99" spans="10:30" ht="15">
      <c r="J99" s="21" t="s">
        <v>56</v>
      </c>
      <c r="K99" s="23" t="s">
        <v>61</v>
      </c>
      <c r="L99" t="str">
        <f>INDEX('Module Data'!$A$2:$O$100,MATCH($K99,'Module Data'!$A$2:$A$100,0),2)</f>
        <v>n/a</v>
      </c>
      <c r="M99" s="43">
        <f t="shared" si="18"/>
        <v>0</v>
      </c>
      <c r="N99" s="43"/>
      <c r="O99" s="42"/>
      <c r="P99">
        <f>INDEX('Module Data'!$A$2:$O$100,MATCH($K99,'Module Data'!$A$2:$A$100,0),10)</f>
        <v>0</v>
      </c>
      <c r="Q99">
        <f>INDEX('Module Data'!$A$2:$O$100,MATCH($K99,'Module Data'!$A$2:$A$100,0),11)</f>
        <v>0</v>
      </c>
      <c r="R99">
        <f>INDEX('Module Data'!$A$2:$O$100,MATCH($K99,'Module Data'!$A$2:$A$100,0),13)</f>
        <v>0</v>
      </c>
      <c r="S99">
        <f>INDEX('Module Data'!$A$2:$O$100,MATCH($K99,'Module Data'!$A$2:$A$100,0),14)</f>
        <v>0</v>
      </c>
      <c r="AA99">
        <f>INDEX('Module Data'!$A$2:$O$100,MATCH($K99,'Module Data'!$A$2:$A$100,0),3)</f>
        <v>0</v>
      </c>
      <c r="AB99">
        <f>INDEX('Module Data'!$A$2:$O$100,MATCH($K99,'Module Data'!$A$2:$A$100,0),4)</f>
        <v>0</v>
      </c>
      <c r="AC99">
        <f>INDEX('Module Data'!$A$2:$O$100,MATCH($K99,'Module Data'!$A$2:$A$100,0),5)</f>
        <v>0</v>
      </c>
      <c r="AD99">
        <f t="shared" si="19"/>
        <v>0</v>
      </c>
    </row>
    <row r="100" spans="10:30" ht="15">
      <c r="J100" s="21" t="s">
        <v>57</v>
      </c>
      <c r="K100" s="23" t="s">
        <v>61</v>
      </c>
      <c r="L100" t="str">
        <f>INDEX('Module Data'!$A$2:$O$100,MATCH($K100,'Module Data'!$A$2:$A$100,0),2)</f>
        <v>n/a</v>
      </c>
      <c r="M100" s="43">
        <f t="shared" si="18"/>
        <v>0</v>
      </c>
      <c r="N100" s="43"/>
      <c r="O100" s="42"/>
      <c r="P100">
        <f>INDEX('Module Data'!$A$2:$O$100,MATCH($K100,'Module Data'!$A$2:$A$100,0),10)</f>
        <v>0</v>
      </c>
      <c r="Q100">
        <f>INDEX('Module Data'!$A$2:$O$100,MATCH($K100,'Module Data'!$A$2:$A$100,0),11)</f>
        <v>0</v>
      </c>
      <c r="R100">
        <f>INDEX('Module Data'!$A$2:$O$100,MATCH($K100,'Module Data'!$A$2:$A$100,0),13)</f>
        <v>0</v>
      </c>
      <c r="S100">
        <f>INDEX('Module Data'!$A$2:$O$100,MATCH($K100,'Module Data'!$A$2:$A$100,0),14)</f>
        <v>0</v>
      </c>
      <c r="AA100">
        <f>INDEX('Module Data'!$A$2:$O$100,MATCH($K100,'Module Data'!$A$2:$A$100,0),3)</f>
        <v>0</v>
      </c>
      <c r="AB100">
        <f>INDEX('Module Data'!$A$2:$O$100,MATCH($K100,'Module Data'!$A$2:$A$100,0),4)</f>
        <v>0</v>
      </c>
      <c r="AC100">
        <f>INDEX('Module Data'!$A$2:$O$100,MATCH($K100,'Module Data'!$A$2:$A$100,0),5)</f>
        <v>0</v>
      </c>
      <c r="AD100">
        <f t="shared" si="19"/>
        <v>0</v>
      </c>
    </row>
    <row r="101" spans="10:30" ht="15">
      <c r="J101" s="21" t="s">
        <v>58</v>
      </c>
      <c r="K101" s="23" t="s">
        <v>61</v>
      </c>
      <c r="L101" t="str">
        <f>INDEX('Module Data'!$A$2:$O$100,MATCH($K101,'Module Data'!$A$2:$A$100,0),2)</f>
        <v>n/a</v>
      </c>
      <c r="M101" s="43">
        <f t="shared" si="18"/>
        <v>0</v>
      </c>
      <c r="N101" s="43"/>
      <c r="O101" s="42"/>
      <c r="P101">
        <f>INDEX('Module Data'!$A$2:$O$100,MATCH($K101,'Module Data'!$A$2:$A$100,0),10)</f>
        <v>0</v>
      </c>
      <c r="Q101">
        <f>INDEX('Module Data'!$A$2:$O$100,MATCH($K101,'Module Data'!$A$2:$A$100,0),11)</f>
        <v>0</v>
      </c>
      <c r="R101">
        <f>INDEX('Module Data'!$A$2:$O$100,MATCH($K101,'Module Data'!$A$2:$A$100,0),13)</f>
        <v>0</v>
      </c>
      <c r="S101">
        <f>INDEX('Module Data'!$A$2:$O$100,MATCH($K101,'Module Data'!$A$2:$A$100,0),14)</f>
        <v>0</v>
      </c>
      <c r="AA101">
        <f>INDEX('Module Data'!$A$2:$O$100,MATCH($K101,'Module Data'!$A$2:$A$100,0),3)</f>
        <v>0</v>
      </c>
      <c r="AB101">
        <f>INDEX('Module Data'!$A$2:$O$100,MATCH($K101,'Module Data'!$A$2:$A$100,0),4)</f>
        <v>0</v>
      </c>
      <c r="AC101">
        <f>INDEX('Module Data'!$A$2:$O$100,MATCH($K101,'Module Data'!$A$2:$A$100,0),5)</f>
        <v>0</v>
      </c>
      <c r="AD101">
        <f t="shared" si="19"/>
        <v>0</v>
      </c>
    </row>
    <row r="102" spans="10:30" ht="15">
      <c r="J102" s="21" t="s">
        <v>59</v>
      </c>
      <c r="K102" s="23" t="s">
        <v>61</v>
      </c>
      <c r="L102" t="str">
        <f>INDEX('Module Data'!$A$2:$O$100,MATCH($K102,'Module Data'!$A$2:$A$100,0),2)</f>
        <v>n/a</v>
      </c>
      <c r="M102" s="43">
        <f t="shared" si="18"/>
        <v>0</v>
      </c>
      <c r="N102" s="43"/>
      <c r="O102" s="42"/>
      <c r="P102">
        <f>INDEX('Module Data'!$A$2:$O$100,MATCH($K102,'Module Data'!$A$2:$A$100,0),10)</f>
        <v>0</v>
      </c>
      <c r="Q102">
        <f>INDEX('Module Data'!$A$2:$O$100,MATCH($K102,'Module Data'!$A$2:$A$100,0),11)</f>
        <v>0</v>
      </c>
      <c r="R102">
        <f>INDEX('Module Data'!$A$2:$O$100,MATCH($K102,'Module Data'!$A$2:$A$100,0),13)</f>
        <v>0</v>
      </c>
      <c r="S102">
        <f>INDEX('Module Data'!$A$2:$O$100,MATCH($K102,'Module Data'!$A$2:$A$100,0),14)</f>
        <v>0</v>
      </c>
      <c r="AA102">
        <f>INDEX('Module Data'!$A$2:$O$100,MATCH($K102,'Module Data'!$A$2:$A$100,0),3)</f>
        <v>0</v>
      </c>
      <c r="AB102">
        <f>INDEX('Module Data'!$A$2:$O$100,MATCH($K102,'Module Data'!$A$2:$A$100,0),4)</f>
        <v>0</v>
      </c>
      <c r="AC102">
        <f>INDEX('Module Data'!$A$2:$O$100,MATCH($K102,'Module Data'!$A$2:$A$100,0),5)</f>
        <v>0</v>
      </c>
      <c r="AD102">
        <f t="shared" si="19"/>
        <v>0</v>
      </c>
    </row>
    <row r="103" spans="10:30" ht="15.75" thickBot="1">
      <c r="J103" s="22" t="s">
        <v>60</v>
      </c>
      <c r="K103" s="24" t="s">
        <v>61</v>
      </c>
      <c r="L103" t="str">
        <f>INDEX('Module Data'!$A$2:$O$100,MATCH($K103,'Module Data'!$A$2:$A$100,0),2)</f>
        <v>n/a</v>
      </c>
      <c r="M103" s="43">
        <f>IF(L103="Input",1000,IF(L103="Output",1,IF(L103="I/O",1001,0)))</f>
        <v>0</v>
      </c>
      <c r="N103" s="43"/>
      <c r="O103" s="42"/>
      <c r="P103">
        <f>INDEX('Module Data'!$A$2:$O$100,MATCH($K103,'Module Data'!$A$2:$A$100,0),10)</f>
        <v>0</v>
      </c>
      <c r="Q103">
        <f>INDEX('Module Data'!$A$2:$O$100,MATCH($K103,'Module Data'!$A$2:$A$100,0),11)</f>
        <v>0</v>
      </c>
      <c r="R103">
        <f>INDEX('Module Data'!$A$2:$O$100,MATCH($K103,'Module Data'!$A$2:$A$100,0),13)</f>
        <v>0</v>
      </c>
      <c r="S103">
        <f>INDEX('Module Data'!$A$2:$O$100,MATCH($K103,'Module Data'!$A$2:$A$100,0),14)</f>
        <v>0</v>
      </c>
      <c r="AA103">
        <f>INDEX('Module Data'!$A$2:$O$100,MATCH($K103,'Module Data'!$A$2:$A$100,0),3)</f>
        <v>0</v>
      </c>
      <c r="AB103">
        <f>INDEX('Module Data'!$A$2:$O$100,MATCH($K103,'Module Data'!$A$2:$A$100,0),4)</f>
        <v>0</v>
      </c>
      <c r="AC103">
        <f>INDEX('Module Data'!$A$2:$O$100,MATCH($K103,'Module Data'!$A$2:$A$100,0),5)</f>
        <v>0</v>
      </c>
      <c r="AD103">
        <f t="shared" si="19"/>
        <v>0</v>
      </c>
    </row>
    <row r="104" ht="15.75" thickBot="1"/>
    <row r="105" spans="10:32" ht="45.75" thickBot="1">
      <c r="J105" s="31" t="s">
        <v>51</v>
      </c>
      <c r="K105" s="28" t="s">
        <v>3</v>
      </c>
      <c r="L105" s="3" t="s">
        <v>78</v>
      </c>
      <c r="M105" s="3" t="s">
        <v>79</v>
      </c>
      <c r="N105" s="3" t="s">
        <v>77</v>
      </c>
      <c r="O105" s="3" t="s">
        <v>80</v>
      </c>
      <c r="P105" s="1" t="s">
        <v>19</v>
      </c>
      <c r="Q105" s="1" t="s">
        <v>38</v>
      </c>
      <c r="R105" s="1" t="s">
        <v>26</v>
      </c>
      <c r="S105" s="1" t="s">
        <v>37</v>
      </c>
      <c r="T105" s="1" t="s">
        <v>22</v>
      </c>
      <c r="U105" s="1" t="s">
        <v>63</v>
      </c>
      <c r="V105" s="1" t="s">
        <v>25</v>
      </c>
      <c r="W105" s="1" t="s">
        <v>64</v>
      </c>
      <c r="X105" s="1" t="s">
        <v>34</v>
      </c>
      <c r="Y105" s="1" t="s">
        <v>65</v>
      </c>
      <c r="Z105" s="1" t="s">
        <v>81</v>
      </c>
      <c r="AA105" s="1" t="s">
        <v>0</v>
      </c>
      <c r="AB105" s="1" t="s">
        <v>66</v>
      </c>
      <c r="AC105" s="1" t="s">
        <v>1</v>
      </c>
      <c r="AD105" s="1" t="s">
        <v>67</v>
      </c>
      <c r="AE105" s="3" t="s">
        <v>68</v>
      </c>
      <c r="AF105" s="3" t="s">
        <v>69</v>
      </c>
    </row>
    <row r="106" spans="10:32" ht="15">
      <c r="J106" s="32" t="s">
        <v>53</v>
      </c>
      <c r="K106" s="30" t="s">
        <v>61</v>
      </c>
      <c r="L106" t="str">
        <f>INDEX('Module Data'!$A$2:$O$100,MATCH($K106,'Module Data'!$A$2:$A$100,0),2)</f>
        <v>n/a</v>
      </c>
      <c r="M106" s="43">
        <f aca="true" t="shared" si="20" ref="M106:M112">IF(L106="Input",1000,IF(L106="Output",1,IF(L106="I/O",1001,0)))</f>
        <v>0</v>
      </c>
      <c r="N106" s="43">
        <f>SUM(M106:M113)</f>
        <v>0</v>
      </c>
      <c r="O106" s="42" t="str">
        <f>IF(N106=0,"None",IF(N106&lt;10,"Output Only",IF(MOD(N106,1000)=0,"Input Only","Both")))</f>
        <v>None</v>
      </c>
      <c r="P106">
        <f>INDEX('Module Data'!$A$2:$O$100,MATCH($K106,'Module Data'!$A$2:$A$100,0),10)</f>
        <v>0</v>
      </c>
      <c r="Q106">
        <f>INDEX('Module Data'!$A$2:$O$100,MATCH($K106,'Module Data'!$A$2:$A$100,0),11)</f>
        <v>0</v>
      </c>
      <c r="R106">
        <f>INDEX('Module Data'!$A$2:$O$100,MATCH($K106,'Module Data'!$A$2:$A$100,0),13)</f>
        <v>0</v>
      </c>
      <c r="S106">
        <f>INDEX('Module Data'!$A$2:$O$100,MATCH($K106,'Module Data'!$A$2:$A$100,0),14)</f>
        <v>0</v>
      </c>
      <c r="T106">
        <f>SUM(P106:P113)</f>
        <v>0</v>
      </c>
      <c r="U106">
        <f>SUM(Q106:Q113)</f>
        <v>0</v>
      </c>
      <c r="V106">
        <f>SUM(R106:R113)</f>
        <v>0</v>
      </c>
      <c r="W106">
        <f>SUM(S106:S113)</f>
        <v>0</v>
      </c>
      <c r="X106" s="2">
        <f>275*T106+325*U106+1046</f>
        <v>1046</v>
      </c>
      <c r="Y106" s="2">
        <f>288*V106+400*W106+1383</f>
        <v>1383</v>
      </c>
      <c r="Z106" s="2">
        <f>IF(O106="Both",X106+Y106,IF(O106="Input Only",X106,IF(O106="Output Only",Y106,0)))</f>
        <v>0</v>
      </c>
      <c r="AA106">
        <f>INDEX('Module Data'!$A$2:$O$100,MATCH($K106,'Module Data'!$A$2:$A$100,0),3)</f>
        <v>0</v>
      </c>
      <c r="AB106">
        <f>INDEX('Module Data'!$A$2:$O$100,MATCH($K106,'Module Data'!$A$2:$A$100,0),4)</f>
        <v>0</v>
      </c>
      <c r="AC106">
        <f>INDEX('Module Data'!$A$2:$O$100,MATCH($K106,'Module Data'!$A$2:$A$100,0),5)</f>
        <v>0</v>
      </c>
      <c r="AD106">
        <f>SUM(AA106:AC106)</f>
        <v>0</v>
      </c>
      <c r="AE106">
        <f>MAX(AD106:AD113)+IF(MAX(AD106:AD113)=0,0,250)</f>
        <v>0</v>
      </c>
      <c r="AF106" s="2">
        <f>Z106+AE106</f>
        <v>0</v>
      </c>
    </row>
    <row r="107" spans="10:30" ht="15">
      <c r="J107" s="21" t="s">
        <v>54</v>
      </c>
      <c r="K107" s="23" t="s">
        <v>61</v>
      </c>
      <c r="L107" t="str">
        <f>INDEX('Module Data'!$A$2:$O$100,MATCH($K107,'Module Data'!$A$2:$A$100,0),2)</f>
        <v>n/a</v>
      </c>
      <c r="M107" s="43">
        <f t="shared" si="20"/>
        <v>0</v>
      </c>
      <c r="N107" s="43"/>
      <c r="O107" s="42"/>
      <c r="P107">
        <f>INDEX('Module Data'!$A$2:$O$100,MATCH($K107,'Module Data'!$A$2:$A$100,0),10)</f>
        <v>0</v>
      </c>
      <c r="Q107">
        <f>INDEX('Module Data'!$A$2:$O$100,MATCH($K107,'Module Data'!$A$2:$A$100,0),11)</f>
        <v>0</v>
      </c>
      <c r="R107">
        <f>INDEX('Module Data'!$A$2:$O$100,MATCH($K107,'Module Data'!$A$2:$A$100,0),13)</f>
        <v>0</v>
      </c>
      <c r="S107">
        <f>INDEX('Module Data'!$A$2:$O$100,MATCH($K107,'Module Data'!$A$2:$A$100,0),14)</f>
        <v>0</v>
      </c>
      <c r="AA107">
        <f>INDEX('Module Data'!$A$2:$O$100,MATCH($K107,'Module Data'!$A$2:$A$100,0),3)</f>
        <v>0</v>
      </c>
      <c r="AB107">
        <f>INDEX('Module Data'!$A$2:$O$100,MATCH($K107,'Module Data'!$A$2:$A$100,0),4)</f>
        <v>0</v>
      </c>
      <c r="AC107">
        <f>INDEX('Module Data'!$A$2:$O$100,MATCH($K107,'Module Data'!$A$2:$A$100,0),5)</f>
        <v>0</v>
      </c>
      <c r="AD107">
        <f aca="true" t="shared" si="21" ref="AD107:AD113">SUM(AA107:AC107)</f>
        <v>0</v>
      </c>
    </row>
    <row r="108" spans="10:30" ht="15">
      <c r="J108" s="21" t="s">
        <v>55</v>
      </c>
      <c r="K108" s="23" t="s">
        <v>61</v>
      </c>
      <c r="L108" t="str">
        <f>INDEX('Module Data'!$A$2:$O$100,MATCH($K108,'Module Data'!$A$2:$A$100,0),2)</f>
        <v>n/a</v>
      </c>
      <c r="M108" s="43">
        <f t="shared" si="20"/>
        <v>0</v>
      </c>
      <c r="N108" s="43"/>
      <c r="O108" s="42"/>
      <c r="P108">
        <f>INDEX('Module Data'!$A$2:$O$100,MATCH($K108,'Module Data'!$A$2:$A$100,0),10)</f>
        <v>0</v>
      </c>
      <c r="Q108">
        <f>INDEX('Module Data'!$A$2:$O$100,MATCH($K108,'Module Data'!$A$2:$A$100,0),11)</f>
        <v>0</v>
      </c>
      <c r="R108">
        <f>INDEX('Module Data'!$A$2:$O$100,MATCH($K108,'Module Data'!$A$2:$A$100,0),13)</f>
        <v>0</v>
      </c>
      <c r="S108">
        <f>INDEX('Module Data'!$A$2:$O$100,MATCH($K108,'Module Data'!$A$2:$A$100,0),14)</f>
        <v>0</v>
      </c>
      <c r="AA108">
        <f>INDEX('Module Data'!$A$2:$O$100,MATCH($K108,'Module Data'!$A$2:$A$100,0),3)</f>
        <v>0</v>
      </c>
      <c r="AB108">
        <f>INDEX('Module Data'!$A$2:$O$100,MATCH($K108,'Module Data'!$A$2:$A$100,0),4)</f>
        <v>0</v>
      </c>
      <c r="AC108">
        <f>INDEX('Module Data'!$A$2:$O$100,MATCH($K108,'Module Data'!$A$2:$A$100,0),5)</f>
        <v>0</v>
      </c>
      <c r="AD108">
        <f t="shared" si="21"/>
        <v>0</v>
      </c>
    </row>
    <row r="109" spans="10:30" ht="15">
      <c r="J109" s="21" t="s">
        <v>56</v>
      </c>
      <c r="K109" s="23" t="s">
        <v>61</v>
      </c>
      <c r="L109" t="str">
        <f>INDEX('Module Data'!$A$2:$O$100,MATCH($K109,'Module Data'!$A$2:$A$100,0),2)</f>
        <v>n/a</v>
      </c>
      <c r="M109" s="43">
        <f t="shared" si="20"/>
        <v>0</v>
      </c>
      <c r="N109" s="43"/>
      <c r="O109" s="42"/>
      <c r="P109">
        <f>INDEX('Module Data'!$A$2:$O$100,MATCH($K109,'Module Data'!$A$2:$A$100,0),10)</f>
        <v>0</v>
      </c>
      <c r="Q109">
        <f>INDEX('Module Data'!$A$2:$O$100,MATCH($K109,'Module Data'!$A$2:$A$100,0),11)</f>
        <v>0</v>
      </c>
      <c r="R109">
        <f>INDEX('Module Data'!$A$2:$O$100,MATCH($K109,'Module Data'!$A$2:$A$100,0),13)</f>
        <v>0</v>
      </c>
      <c r="S109">
        <f>INDEX('Module Data'!$A$2:$O$100,MATCH($K109,'Module Data'!$A$2:$A$100,0),14)</f>
        <v>0</v>
      </c>
      <c r="AA109">
        <f>INDEX('Module Data'!$A$2:$O$100,MATCH($K109,'Module Data'!$A$2:$A$100,0),3)</f>
        <v>0</v>
      </c>
      <c r="AB109">
        <f>INDEX('Module Data'!$A$2:$O$100,MATCH($K109,'Module Data'!$A$2:$A$100,0),4)</f>
        <v>0</v>
      </c>
      <c r="AC109">
        <f>INDEX('Module Data'!$A$2:$O$100,MATCH($K109,'Module Data'!$A$2:$A$100,0),5)</f>
        <v>0</v>
      </c>
      <c r="AD109">
        <f t="shared" si="21"/>
        <v>0</v>
      </c>
    </row>
    <row r="110" spans="10:30" ht="15">
      <c r="J110" s="21" t="s">
        <v>57</v>
      </c>
      <c r="K110" s="23" t="s">
        <v>61</v>
      </c>
      <c r="L110" t="str">
        <f>INDEX('Module Data'!$A$2:$O$100,MATCH($K110,'Module Data'!$A$2:$A$100,0),2)</f>
        <v>n/a</v>
      </c>
      <c r="M110" s="43">
        <f t="shared" si="20"/>
        <v>0</v>
      </c>
      <c r="N110" s="43"/>
      <c r="O110" s="42"/>
      <c r="P110">
        <f>INDEX('Module Data'!$A$2:$O$100,MATCH($K110,'Module Data'!$A$2:$A$100,0),10)</f>
        <v>0</v>
      </c>
      <c r="Q110">
        <f>INDEX('Module Data'!$A$2:$O$100,MATCH($K110,'Module Data'!$A$2:$A$100,0),11)</f>
        <v>0</v>
      </c>
      <c r="R110">
        <f>INDEX('Module Data'!$A$2:$O$100,MATCH($K110,'Module Data'!$A$2:$A$100,0),13)</f>
        <v>0</v>
      </c>
      <c r="S110">
        <f>INDEX('Module Data'!$A$2:$O$100,MATCH($K110,'Module Data'!$A$2:$A$100,0),14)</f>
        <v>0</v>
      </c>
      <c r="AA110">
        <f>INDEX('Module Data'!$A$2:$O$100,MATCH($K110,'Module Data'!$A$2:$A$100,0),3)</f>
        <v>0</v>
      </c>
      <c r="AB110">
        <f>INDEX('Module Data'!$A$2:$O$100,MATCH($K110,'Module Data'!$A$2:$A$100,0),4)</f>
        <v>0</v>
      </c>
      <c r="AC110">
        <f>INDEX('Module Data'!$A$2:$O$100,MATCH($K110,'Module Data'!$A$2:$A$100,0),5)</f>
        <v>0</v>
      </c>
      <c r="AD110">
        <f t="shared" si="21"/>
        <v>0</v>
      </c>
    </row>
    <row r="111" spans="10:30" ht="15">
      <c r="J111" s="21" t="s">
        <v>58</v>
      </c>
      <c r="K111" s="23" t="s">
        <v>61</v>
      </c>
      <c r="L111" t="str">
        <f>INDEX('Module Data'!$A$2:$O$100,MATCH($K111,'Module Data'!$A$2:$A$100,0),2)</f>
        <v>n/a</v>
      </c>
      <c r="M111" s="43">
        <f t="shared" si="20"/>
        <v>0</v>
      </c>
      <c r="N111" s="43"/>
      <c r="O111" s="42"/>
      <c r="P111">
        <f>INDEX('Module Data'!$A$2:$O$100,MATCH($K111,'Module Data'!$A$2:$A$100,0),10)</f>
        <v>0</v>
      </c>
      <c r="Q111">
        <f>INDEX('Module Data'!$A$2:$O$100,MATCH($K111,'Module Data'!$A$2:$A$100,0),11)</f>
        <v>0</v>
      </c>
      <c r="R111">
        <f>INDEX('Module Data'!$A$2:$O$100,MATCH($K111,'Module Data'!$A$2:$A$100,0),13)</f>
        <v>0</v>
      </c>
      <c r="S111">
        <f>INDEX('Module Data'!$A$2:$O$100,MATCH($K111,'Module Data'!$A$2:$A$100,0),14)</f>
        <v>0</v>
      </c>
      <c r="AA111">
        <f>INDEX('Module Data'!$A$2:$O$100,MATCH($K111,'Module Data'!$A$2:$A$100,0),3)</f>
        <v>0</v>
      </c>
      <c r="AB111">
        <f>INDEX('Module Data'!$A$2:$O$100,MATCH($K111,'Module Data'!$A$2:$A$100,0),4)</f>
        <v>0</v>
      </c>
      <c r="AC111">
        <f>INDEX('Module Data'!$A$2:$O$100,MATCH($K111,'Module Data'!$A$2:$A$100,0),5)</f>
        <v>0</v>
      </c>
      <c r="AD111">
        <f t="shared" si="21"/>
        <v>0</v>
      </c>
    </row>
    <row r="112" spans="10:30" ht="15">
      <c r="J112" s="21" t="s">
        <v>59</v>
      </c>
      <c r="K112" s="23" t="s">
        <v>61</v>
      </c>
      <c r="L112" t="str">
        <f>INDEX('Module Data'!$A$2:$O$100,MATCH($K112,'Module Data'!$A$2:$A$100,0),2)</f>
        <v>n/a</v>
      </c>
      <c r="M112" s="43">
        <f t="shared" si="20"/>
        <v>0</v>
      </c>
      <c r="N112" s="43"/>
      <c r="O112" s="42"/>
      <c r="P112">
        <f>INDEX('Module Data'!$A$2:$O$100,MATCH($K112,'Module Data'!$A$2:$A$100,0),10)</f>
        <v>0</v>
      </c>
      <c r="Q112">
        <f>INDEX('Module Data'!$A$2:$O$100,MATCH($K112,'Module Data'!$A$2:$A$100,0),11)</f>
        <v>0</v>
      </c>
      <c r="R112">
        <f>INDEX('Module Data'!$A$2:$O$100,MATCH($K112,'Module Data'!$A$2:$A$100,0),13)</f>
        <v>0</v>
      </c>
      <c r="S112">
        <f>INDEX('Module Data'!$A$2:$O$100,MATCH($K112,'Module Data'!$A$2:$A$100,0),14)</f>
        <v>0</v>
      </c>
      <c r="AA112">
        <f>INDEX('Module Data'!$A$2:$O$100,MATCH($K112,'Module Data'!$A$2:$A$100,0),3)</f>
        <v>0</v>
      </c>
      <c r="AB112">
        <f>INDEX('Module Data'!$A$2:$O$100,MATCH($K112,'Module Data'!$A$2:$A$100,0),4)</f>
        <v>0</v>
      </c>
      <c r="AC112">
        <f>INDEX('Module Data'!$A$2:$O$100,MATCH($K112,'Module Data'!$A$2:$A$100,0),5)</f>
        <v>0</v>
      </c>
      <c r="AD112">
        <f t="shared" si="21"/>
        <v>0</v>
      </c>
    </row>
    <row r="113" spans="10:30" ht="15.75" thickBot="1">
      <c r="J113" s="22" t="s">
        <v>60</v>
      </c>
      <c r="K113" s="24" t="s">
        <v>61</v>
      </c>
      <c r="L113" t="str">
        <f>INDEX('Module Data'!$A$2:$O$100,MATCH($K113,'Module Data'!$A$2:$A$100,0),2)</f>
        <v>n/a</v>
      </c>
      <c r="M113" s="43">
        <f>IF(L113="Input",1000,IF(L113="Output",1,IF(L113="I/O",1001,0)))</f>
        <v>0</v>
      </c>
      <c r="N113" s="43"/>
      <c r="O113" s="42"/>
      <c r="P113">
        <f>INDEX('Module Data'!$A$2:$O$100,MATCH($K113,'Module Data'!$A$2:$A$100,0),10)</f>
        <v>0</v>
      </c>
      <c r="Q113">
        <f>INDEX('Module Data'!$A$2:$O$100,MATCH($K113,'Module Data'!$A$2:$A$100,0),11)</f>
        <v>0</v>
      </c>
      <c r="R113">
        <f>INDEX('Module Data'!$A$2:$O$100,MATCH($K113,'Module Data'!$A$2:$A$100,0),13)</f>
        <v>0</v>
      </c>
      <c r="S113">
        <f>INDEX('Module Data'!$A$2:$O$100,MATCH($K113,'Module Data'!$A$2:$A$100,0),14)</f>
        <v>0</v>
      </c>
      <c r="AA113">
        <f>INDEX('Module Data'!$A$2:$O$100,MATCH($K113,'Module Data'!$A$2:$A$100,0),3)</f>
        <v>0</v>
      </c>
      <c r="AB113">
        <f>INDEX('Module Data'!$A$2:$O$100,MATCH($K113,'Module Data'!$A$2:$A$100,0),4)</f>
        <v>0</v>
      </c>
      <c r="AC113">
        <f>INDEX('Module Data'!$A$2:$O$100,MATCH($K113,'Module Data'!$A$2:$A$100,0),5)</f>
        <v>0</v>
      </c>
      <c r="AD113">
        <f t="shared" si="21"/>
        <v>0</v>
      </c>
    </row>
    <row r="114" ht="15.75" thickBot="1"/>
    <row r="115" spans="10:32" ht="45.75" thickBot="1">
      <c r="J115" s="31" t="s">
        <v>52</v>
      </c>
      <c r="K115" s="28" t="s">
        <v>3</v>
      </c>
      <c r="L115" s="3" t="s">
        <v>78</v>
      </c>
      <c r="M115" s="3" t="s">
        <v>79</v>
      </c>
      <c r="N115" s="3" t="s">
        <v>77</v>
      </c>
      <c r="O115" s="3" t="s">
        <v>80</v>
      </c>
      <c r="P115" s="1" t="s">
        <v>19</v>
      </c>
      <c r="Q115" s="1" t="s">
        <v>38</v>
      </c>
      <c r="R115" s="1" t="s">
        <v>26</v>
      </c>
      <c r="S115" s="1" t="s">
        <v>37</v>
      </c>
      <c r="T115" s="1" t="s">
        <v>22</v>
      </c>
      <c r="U115" s="1" t="s">
        <v>63</v>
      </c>
      <c r="V115" s="1" t="s">
        <v>25</v>
      </c>
      <c r="W115" s="1" t="s">
        <v>64</v>
      </c>
      <c r="X115" s="1" t="s">
        <v>34</v>
      </c>
      <c r="Y115" s="1" t="s">
        <v>65</v>
      </c>
      <c r="Z115" s="1" t="s">
        <v>81</v>
      </c>
      <c r="AA115" s="1" t="s">
        <v>0</v>
      </c>
      <c r="AB115" s="1" t="s">
        <v>66</v>
      </c>
      <c r="AC115" s="1" t="s">
        <v>1</v>
      </c>
      <c r="AD115" s="1" t="s">
        <v>67</v>
      </c>
      <c r="AE115" s="3" t="s">
        <v>68</v>
      </c>
      <c r="AF115" s="3" t="s">
        <v>69</v>
      </c>
    </row>
    <row r="116" spans="10:32" ht="15">
      <c r="J116" s="32" t="s">
        <v>53</v>
      </c>
      <c r="K116" s="30" t="s">
        <v>61</v>
      </c>
      <c r="L116" t="str">
        <f>INDEX('Module Data'!$A$2:$O$100,MATCH($K116,'Module Data'!$A$2:$A$100,0),2)</f>
        <v>n/a</v>
      </c>
      <c r="M116" s="43">
        <f aca="true" t="shared" si="22" ref="M116:M122">IF(L116="Input",1000,IF(L116="Output",1,IF(L116="I/O",1001,0)))</f>
        <v>0</v>
      </c>
      <c r="N116" s="43">
        <f>SUM(M116:M123)</f>
        <v>0</v>
      </c>
      <c r="O116" s="42" t="str">
        <f>IF(N116=0,"None",IF(N116&lt;10,"Output Only",IF(MOD(N116,1000)=0,"Input Only","Both")))</f>
        <v>None</v>
      </c>
      <c r="P116">
        <f>INDEX('Module Data'!$A$2:$O$100,MATCH($K116,'Module Data'!$A$2:$A$100,0),10)</f>
        <v>0</v>
      </c>
      <c r="Q116">
        <f>INDEX('Module Data'!$A$2:$O$100,MATCH($K116,'Module Data'!$A$2:$A$100,0),11)</f>
        <v>0</v>
      </c>
      <c r="R116">
        <f>INDEX('Module Data'!$A$2:$O$100,MATCH($K116,'Module Data'!$A$2:$A$100,0),13)</f>
        <v>0</v>
      </c>
      <c r="S116">
        <f>INDEX('Module Data'!$A$2:$O$100,MATCH($K116,'Module Data'!$A$2:$A$100,0),14)</f>
        <v>0</v>
      </c>
      <c r="T116">
        <f>SUM(P116:P123)</f>
        <v>0</v>
      </c>
      <c r="U116">
        <f>SUM(Q116:Q123)</f>
        <v>0</v>
      </c>
      <c r="V116">
        <f>SUM(R116:R123)</f>
        <v>0</v>
      </c>
      <c r="W116">
        <f>SUM(S116:S123)</f>
        <v>0</v>
      </c>
      <c r="X116" s="2">
        <f>275*T116+325*U116+1046</f>
        <v>1046</v>
      </c>
      <c r="Y116" s="2">
        <f>288*V116+400*W116+1383</f>
        <v>1383</v>
      </c>
      <c r="Z116" s="2">
        <f>IF(O116="Both",X116+Y116,IF(O116="Input Only",X116,IF(O116="Output Only",Y116,0)))</f>
        <v>0</v>
      </c>
      <c r="AA116">
        <f>INDEX('Module Data'!$A$2:$O$100,MATCH($K116,'Module Data'!$A$2:$A$100,0),3)</f>
        <v>0</v>
      </c>
      <c r="AB116">
        <f>INDEX('Module Data'!$A$2:$O$100,MATCH($K116,'Module Data'!$A$2:$A$100,0),4)</f>
        <v>0</v>
      </c>
      <c r="AC116">
        <f>INDEX('Module Data'!$A$2:$O$100,MATCH($K116,'Module Data'!$A$2:$A$100,0),5)</f>
        <v>0</v>
      </c>
      <c r="AD116">
        <f>SUM(AA116:AC116)</f>
        <v>0</v>
      </c>
      <c r="AE116">
        <f>MAX(AD116:AD123)+IF(MAX(AD116:AD123)=0,0,250)</f>
        <v>0</v>
      </c>
      <c r="AF116" s="2">
        <f>Z116+AE116</f>
        <v>0</v>
      </c>
    </row>
    <row r="117" spans="10:30" ht="15">
      <c r="J117" s="21" t="s">
        <v>54</v>
      </c>
      <c r="K117" s="23" t="s">
        <v>61</v>
      </c>
      <c r="L117" t="str">
        <f>INDEX('Module Data'!$A$2:$O$100,MATCH($K117,'Module Data'!$A$2:$A$100,0),2)</f>
        <v>n/a</v>
      </c>
      <c r="M117" s="43">
        <f t="shared" si="22"/>
        <v>0</v>
      </c>
      <c r="N117" s="43"/>
      <c r="O117" s="42"/>
      <c r="P117">
        <f>INDEX('Module Data'!$A$2:$O$100,MATCH($K117,'Module Data'!$A$2:$A$100,0),10)</f>
        <v>0</v>
      </c>
      <c r="Q117">
        <f>INDEX('Module Data'!$A$2:$O$100,MATCH($K117,'Module Data'!$A$2:$A$100,0),11)</f>
        <v>0</v>
      </c>
      <c r="R117">
        <f>INDEX('Module Data'!$A$2:$O$100,MATCH($K117,'Module Data'!$A$2:$A$100,0),13)</f>
        <v>0</v>
      </c>
      <c r="S117">
        <f>INDEX('Module Data'!$A$2:$O$100,MATCH($K117,'Module Data'!$A$2:$A$100,0),14)</f>
        <v>0</v>
      </c>
      <c r="AA117">
        <f>INDEX('Module Data'!$A$2:$O$100,MATCH($K117,'Module Data'!$A$2:$A$100,0),3)</f>
        <v>0</v>
      </c>
      <c r="AB117">
        <f>INDEX('Module Data'!$A$2:$O$100,MATCH($K117,'Module Data'!$A$2:$A$100,0),4)</f>
        <v>0</v>
      </c>
      <c r="AC117">
        <f>INDEX('Module Data'!$A$2:$O$100,MATCH($K117,'Module Data'!$A$2:$A$100,0),5)</f>
        <v>0</v>
      </c>
      <c r="AD117">
        <f aca="true" t="shared" si="23" ref="AD117:AD123">SUM(AA117:AC117)</f>
        <v>0</v>
      </c>
    </row>
    <row r="118" spans="10:30" ht="15">
      <c r="J118" s="21" t="s">
        <v>55</v>
      </c>
      <c r="K118" s="23" t="s">
        <v>61</v>
      </c>
      <c r="L118" t="str">
        <f>INDEX('Module Data'!$A$2:$O$100,MATCH($K118,'Module Data'!$A$2:$A$100,0),2)</f>
        <v>n/a</v>
      </c>
      <c r="M118" s="43">
        <f t="shared" si="22"/>
        <v>0</v>
      </c>
      <c r="N118" s="43"/>
      <c r="O118" s="42"/>
      <c r="P118">
        <f>INDEX('Module Data'!$A$2:$O$100,MATCH($K118,'Module Data'!$A$2:$A$100,0),10)</f>
        <v>0</v>
      </c>
      <c r="Q118">
        <f>INDEX('Module Data'!$A$2:$O$100,MATCH($K118,'Module Data'!$A$2:$A$100,0),11)</f>
        <v>0</v>
      </c>
      <c r="R118">
        <f>INDEX('Module Data'!$A$2:$O$100,MATCH($K118,'Module Data'!$A$2:$A$100,0),13)</f>
        <v>0</v>
      </c>
      <c r="S118">
        <f>INDEX('Module Data'!$A$2:$O$100,MATCH($K118,'Module Data'!$A$2:$A$100,0),14)</f>
        <v>0</v>
      </c>
      <c r="AA118">
        <f>INDEX('Module Data'!$A$2:$O$100,MATCH($K118,'Module Data'!$A$2:$A$100,0),3)</f>
        <v>0</v>
      </c>
      <c r="AB118">
        <f>INDEX('Module Data'!$A$2:$O$100,MATCH($K118,'Module Data'!$A$2:$A$100,0),4)</f>
        <v>0</v>
      </c>
      <c r="AC118">
        <f>INDEX('Module Data'!$A$2:$O$100,MATCH($K118,'Module Data'!$A$2:$A$100,0),5)</f>
        <v>0</v>
      </c>
      <c r="AD118">
        <f t="shared" si="23"/>
        <v>0</v>
      </c>
    </row>
    <row r="119" spans="10:30" ht="15">
      <c r="J119" s="21" t="s">
        <v>56</v>
      </c>
      <c r="K119" s="23" t="s">
        <v>61</v>
      </c>
      <c r="L119" t="str">
        <f>INDEX('Module Data'!$A$2:$O$100,MATCH($K119,'Module Data'!$A$2:$A$100,0),2)</f>
        <v>n/a</v>
      </c>
      <c r="M119" s="43">
        <f t="shared" si="22"/>
        <v>0</v>
      </c>
      <c r="N119" s="43"/>
      <c r="O119" s="42"/>
      <c r="P119">
        <f>INDEX('Module Data'!$A$2:$O$100,MATCH($K119,'Module Data'!$A$2:$A$100,0),10)</f>
        <v>0</v>
      </c>
      <c r="Q119">
        <f>INDEX('Module Data'!$A$2:$O$100,MATCH($K119,'Module Data'!$A$2:$A$100,0),11)</f>
        <v>0</v>
      </c>
      <c r="R119">
        <f>INDEX('Module Data'!$A$2:$O$100,MATCH($K119,'Module Data'!$A$2:$A$100,0),13)</f>
        <v>0</v>
      </c>
      <c r="S119">
        <f>INDEX('Module Data'!$A$2:$O$100,MATCH($K119,'Module Data'!$A$2:$A$100,0),14)</f>
        <v>0</v>
      </c>
      <c r="AA119">
        <f>INDEX('Module Data'!$A$2:$O$100,MATCH($K119,'Module Data'!$A$2:$A$100,0),3)</f>
        <v>0</v>
      </c>
      <c r="AB119">
        <f>INDEX('Module Data'!$A$2:$O$100,MATCH($K119,'Module Data'!$A$2:$A$100,0),4)</f>
        <v>0</v>
      </c>
      <c r="AC119">
        <f>INDEX('Module Data'!$A$2:$O$100,MATCH($K119,'Module Data'!$A$2:$A$100,0),5)</f>
        <v>0</v>
      </c>
      <c r="AD119">
        <f t="shared" si="23"/>
        <v>0</v>
      </c>
    </row>
    <row r="120" spans="10:30" ht="15">
      <c r="J120" s="21" t="s">
        <v>57</v>
      </c>
      <c r="K120" s="23" t="s">
        <v>61</v>
      </c>
      <c r="L120" t="str">
        <f>INDEX('Module Data'!$A$2:$O$100,MATCH($K120,'Module Data'!$A$2:$A$100,0),2)</f>
        <v>n/a</v>
      </c>
      <c r="M120" s="43">
        <f t="shared" si="22"/>
        <v>0</v>
      </c>
      <c r="N120" s="43"/>
      <c r="O120" s="42"/>
      <c r="P120">
        <f>INDEX('Module Data'!$A$2:$O$100,MATCH($K120,'Module Data'!$A$2:$A$100,0),10)</f>
        <v>0</v>
      </c>
      <c r="Q120">
        <f>INDEX('Module Data'!$A$2:$O$100,MATCH($K120,'Module Data'!$A$2:$A$100,0),11)</f>
        <v>0</v>
      </c>
      <c r="R120">
        <f>INDEX('Module Data'!$A$2:$O$100,MATCH($K120,'Module Data'!$A$2:$A$100,0),13)</f>
        <v>0</v>
      </c>
      <c r="S120">
        <f>INDEX('Module Data'!$A$2:$O$100,MATCH($K120,'Module Data'!$A$2:$A$100,0),14)</f>
        <v>0</v>
      </c>
      <c r="AA120">
        <f>INDEX('Module Data'!$A$2:$O$100,MATCH($K120,'Module Data'!$A$2:$A$100,0),3)</f>
        <v>0</v>
      </c>
      <c r="AB120">
        <f>INDEX('Module Data'!$A$2:$O$100,MATCH($K120,'Module Data'!$A$2:$A$100,0),4)</f>
        <v>0</v>
      </c>
      <c r="AC120">
        <f>INDEX('Module Data'!$A$2:$O$100,MATCH($K120,'Module Data'!$A$2:$A$100,0),5)</f>
        <v>0</v>
      </c>
      <c r="AD120">
        <f t="shared" si="23"/>
        <v>0</v>
      </c>
    </row>
    <row r="121" spans="10:30" ht="15">
      <c r="J121" s="21" t="s">
        <v>58</v>
      </c>
      <c r="K121" s="23" t="s">
        <v>61</v>
      </c>
      <c r="L121" t="str">
        <f>INDEX('Module Data'!$A$2:$O$100,MATCH($K121,'Module Data'!$A$2:$A$100,0),2)</f>
        <v>n/a</v>
      </c>
      <c r="M121" s="43">
        <f t="shared" si="22"/>
        <v>0</v>
      </c>
      <c r="N121" s="43"/>
      <c r="O121" s="42"/>
      <c r="P121">
        <f>INDEX('Module Data'!$A$2:$O$100,MATCH($K121,'Module Data'!$A$2:$A$100,0),10)</f>
        <v>0</v>
      </c>
      <c r="Q121">
        <f>INDEX('Module Data'!$A$2:$O$100,MATCH($K121,'Module Data'!$A$2:$A$100,0),11)</f>
        <v>0</v>
      </c>
      <c r="R121">
        <f>INDEX('Module Data'!$A$2:$O$100,MATCH($K121,'Module Data'!$A$2:$A$100,0),13)</f>
        <v>0</v>
      </c>
      <c r="S121">
        <f>INDEX('Module Data'!$A$2:$O$100,MATCH($K121,'Module Data'!$A$2:$A$100,0),14)</f>
        <v>0</v>
      </c>
      <c r="AA121">
        <f>INDEX('Module Data'!$A$2:$O$100,MATCH($K121,'Module Data'!$A$2:$A$100,0),3)</f>
        <v>0</v>
      </c>
      <c r="AB121">
        <f>INDEX('Module Data'!$A$2:$O$100,MATCH($K121,'Module Data'!$A$2:$A$100,0),4)</f>
        <v>0</v>
      </c>
      <c r="AC121">
        <f>INDEX('Module Data'!$A$2:$O$100,MATCH($K121,'Module Data'!$A$2:$A$100,0),5)</f>
        <v>0</v>
      </c>
      <c r="AD121">
        <f t="shared" si="23"/>
        <v>0</v>
      </c>
    </row>
    <row r="122" spans="10:30" ht="15">
      <c r="J122" s="21" t="s">
        <v>59</v>
      </c>
      <c r="K122" s="23" t="s">
        <v>61</v>
      </c>
      <c r="L122" t="str">
        <f>INDEX('Module Data'!$A$2:$O$100,MATCH($K122,'Module Data'!$A$2:$A$100,0),2)</f>
        <v>n/a</v>
      </c>
      <c r="M122" s="43">
        <f t="shared" si="22"/>
        <v>0</v>
      </c>
      <c r="N122" s="43"/>
      <c r="O122" s="42"/>
      <c r="P122">
        <f>INDEX('Module Data'!$A$2:$O$100,MATCH($K122,'Module Data'!$A$2:$A$100,0),10)</f>
        <v>0</v>
      </c>
      <c r="Q122">
        <f>INDEX('Module Data'!$A$2:$O$100,MATCH($K122,'Module Data'!$A$2:$A$100,0),11)</f>
        <v>0</v>
      </c>
      <c r="R122">
        <f>INDEX('Module Data'!$A$2:$O$100,MATCH($K122,'Module Data'!$A$2:$A$100,0),13)</f>
        <v>0</v>
      </c>
      <c r="S122">
        <f>INDEX('Module Data'!$A$2:$O$100,MATCH($K122,'Module Data'!$A$2:$A$100,0),14)</f>
        <v>0</v>
      </c>
      <c r="AA122">
        <f>INDEX('Module Data'!$A$2:$O$100,MATCH($K122,'Module Data'!$A$2:$A$100,0),3)</f>
        <v>0</v>
      </c>
      <c r="AB122">
        <f>INDEX('Module Data'!$A$2:$O$100,MATCH($K122,'Module Data'!$A$2:$A$100,0),4)</f>
        <v>0</v>
      </c>
      <c r="AC122">
        <f>INDEX('Module Data'!$A$2:$O$100,MATCH($K122,'Module Data'!$A$2:$A$100,0),5)</f>
        <v>0</v>
      </c>
      <c r="AD122">
        <f t="shared" si="23"/>
        <v>0</v>
      </c>
    </row>
    <row r="123" spans="10:30" ht="15.75" thickBot="1">
      <c r="J123" s="22" t="s">
        <v>60</v>
      </c>
      <c r="K123" s="24" t="s">
        <v>61</v>
      </c>
      <c r="L123" t="str">
        <f>INDEX('Module Data'!$A$2:$O$100,MATCH($K123,'Module Data'!$A$2:$A$100,0),2)</f>
        <v>n/a</v>
      </c>
      <c r="M123" s="43">
        <f>IF(L123="Input",1000,IF(L123="Output",1,IF(L123="I/O",1001,0)))</f>
        <v>0</v>
      </c>
      <c r="N123" s="43"/>
      <c r="O123" s="42"/>
      <c r="P123">
        <f>INDEX('Module Data'!$A$2:$O$100,MATCH($K123,'Module Data'!$A$2:$A$100,0),10)</f>
        <v>0</v>
      </c>
      <c r="Q123">
        <f>INDEX('Module Data'!$A$2:$O$100,MATCH($K123,'Module Data'!$A$2:$A$100,0),11)</f>
        <v>0</v>
      </c>
      <c r="R123">
        <f>INDEX('Module Data'!$A$2:$O$100,MATCH($K123,'Module Data'!$A$2:$A$100,0),13)</f>
        <v>0</v>
      </c>
      <c r="S123">
        <f>INDEX('Module Data'!$A$2:$O$100,MATCH($K123,'Module Data'!$A$2:$A$100,0),14)</f>
        <v>0</v>
      </c>
      <c r="AA123">
        <f>INDEX('Module Data'!$A$2:$O$100,MATCH($K123,'Module Data'!$A$2:$A$100,0),3)</f>
        <v>0</v>
      </c>
      <c r="AB123">
        <f>INDEX('Module Data'!$A$2:$O$100,MATCH($K123,'Module Data'!$A$2:$A$100,0),4)</f>
        <v>0</v>
      </c>
      <c r="AC123">
        <f>INDEX('Module Data'!$A$2:$O$100,MATCH($K123,'Module Data'!$A$2:$A$100,0),5)</f>
        <v>0</v>
      </c>
      <c r="AD123">
        <f t="shared" si="23"/>
        <v>0</v>
      </c>
    </row>
  </sheetData>
  <sheetProtection/>
  <mergeCells count="6">
    <mergeCell ref="A3:B3"/>
    <mergeCell ref="AH17:AI17"/>
    <mergeCell ref="J3:K3"/>
    <mergeCell ref="AH5:AH10"/>
    <mergeCell ref="AH11:AH15"/>
    <mergeCell ref="AH3:AJ3"/>
  </mergeCells>
  <conditionalFormatting sqref="B5:B6 B9:B42">
    <cfRule type="cellIs" priority="14" dxfId="0" operator="notEqual">
      <formula>0</formula>
    </cfRule>
  </conditionalFormatting>
  <conditionalFormatting sqref="K26:K33 K36:K43 K46:K53 K56:K63 K66:K73 K76:K83 K86:K93 K96:K103 K106:K113 K116:K123 K16:K23 K6:K13">
    <cfRule type="cellIs" priority="12" dxfId="0" operator="notEqual">
      <formula>"none"</formula>
    </cfRule>
  </conditionalFormatting>
  <dataValidations count="2">
    <dataValidation type="list" allowBlank="1" showInputMessage="1" showErrorMessage="1" sqref="K126:K133">
      <formula1>'Module Data'!K128:K225</formula1>
    </dataValidation>
    <dataValidation type="list" allowBlank="1" showInputMessage="1" showErrorMessage="1" sqref="K16:K23 K116:K123 K96:K103 K106:K113 K26:K33 K36:K43 K46:K53 K56:K63 K66:K73 K76:K83 K86:K93 K6:K13">
      <formula1>'Module Data'!K17:K115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0.00390625" style="4" customWidth="1"/>
    <col min="2" max="2" width="11.7109375" style="4" customWidth="1"/>
    <col min="3" max="3" width="10.00390625" style="2" customWidth="1"/>
    <col min="4" max="4" width="11.57421875" style="2" customWidth="1"/>
    <col min="5" max="5" width="13.28125" style="2" customWidth="1"/>
    <col min="6" max="6" width="7.57421875" style="0" customWidth="1"/>
    <col min="7" max="7" width="8.57421875" style="0" customWidth="1"/>
    <col min="8" max="9" width="5.57421875" style="0" customWidth="1"/>
    <col min="10" max="12" width="10.57421875" style="0" customWidth="1"/>
  </cols>
  <sheetData>
    <row r="1" spans="1:15" s="1" customFormat="1" ht="60">
      <c r="A1" s="6" t="s">
        <v>3</v>
      </c>
      <c r="B1" s="6" t="s">
        <v>4</v>
      </c>
      <c r="C1" s="8" t="s">
        <v>10</v>
      </c>
      <c r="D1" s="8" t="s">
        <v>11</v>
      </c>
      <c r="E1" s="8" t="s">
        <v>12</v>
      </c>
      <c r="F1" s="1" t="s">
        <v>5</v>
      </c>
      <c r="G1" s="1" t="s">
        <v>13</v>
      </c>
      <c r="H1" s="1" t="s">
        <v>6</v>
      </c>
      <c r="I1" s="1" t="s">
        <v>14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</row>
    <row r="2" spans="1:15" ht="15">
      <c r="A2" s="5" t="s">
        <v>61</v>
      </c>
      <c r="B2" s="5" t="s">
        <v>62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1">
        <v>0</v>
      </c>
      <c r="I2" s="11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</row>
    <row r="3" spans="1:15" ht="15">
      <c r="A3" s="4">
        <v>9201</v>
      </c>
      <c r="B3" s="4" t="s">
        <v>7</v>
      </c>
      <c r="C3" s="2">
        <v>0</v>
      </c>
      <c r="D3" s="2">
        <v>64000</v>
      </c>
      <c r="E3" s="2">
        <v>0</v>
      </c>
      <c r="F3">
        <v>8</v>
      </c>
      <c r="G3">
        <v>16</v>
      </c>
      <c r="J3" s="2"/>
      <c r="K3" s="2">
        <v>8</v>
      </c>
      <c r="L3" s="2">
        <f>'Module Data'!$J3+'Module Data'!$K3*2</f>
        <v>16</v>
      </c>
      <c r="M3" s="2"/>
      <c r="N3" s="2"/>
      <c r="O3" s="2">
        <f>'Module Data'!$M3+'Module Data'!$N3*2</f>
        <v>0</v>
      </c>
    </row>
    <row r="4" spans="1:15" ht="15">
      <c r="A4" s="4">
        <v>9203</v>
      </c>
      <c r="B4" s="4" t="s">
        <v>7</v>
      </c>
      <c r="C4" s="2">
        <v>0</v>
      </c>
      <c r="D4" s="2">
        <v>40000</v>
      </c>
      <c r="E4" s="2">
        <v>0</v>
      </c>
      <c r="F4">
        <v>8</v>
      </c>
      <c r="G4">
        <v>16</v>
      </c>
      <c r="J4" s="2"/>
      <c r="K4" s="2">
        <v>8</v>
      </c>
      <c r="L4" s="2">
        <f>'Module Data'!$J4+'Module Data'!$K4*2</f>
        <v>16</v>
      </c>
      <c r="M4" s="2"/>
      <c r="N4" s="2"/>
      <c r="O4" s="2">
        <f>'Module Data'!$M4+'Module Data'!$N4*2</f>
        <v>0</v>
      </c>
    </row>
    <row r="5" spans="1:15" ht="15">
      <c r="A5" s="4">
        <v>9205</v>
      </c>
      <c r="B5" s="4" t="s">
        <v>7</v>
      </c>
      <c r="C5" s="2">
        <v>0</v>
      </c>
      <c r="D5" s="2">
        <v>256000</v>
      </c>
      <c r="E5" s="2">
        <v>0</v>
      </c>
      <c r="F5">
        <v>32</v>
      </c>
      <c r="G5">
        <v>16</v>
      </c>
      <c r="J5" s="2"/>
      <c r="K5" s="2">
        <v>32</v>
      </c>
      <c r="L5" s="2">
        <f>'Module Data'!$J5+'Module Data'!$K5*2</f>
        <v>64</v>
      </c>
      <c r="M5" s="2"/>
      <c r="N5" s="2"/>
      <c r="O5" s="2">
        <f>'Module Data'!$M5+'Module Data'!$N5*2</f>
        <v>0</v>
      </c>
    </row>
    <row r="6" spans="1:15" ht="15">
      <c r="A6" s="4">
        <v>9206</v>
      </c>
      <c r="B6" s="4" t="s">
        <v>7</v>
      </c>
      <c r="C6" s="2">
        <v>0</v>
      </c>
      <c r="D6" s="2">
        <v>256000</v>
      </c>
      <c r="E6" s="2">
        <v>0</v>
      </c>
      <c r="F6">
        <v>32</v>
      </c>
      <c r="G6">
        <v>16</v>
      </c>
      <c r="J6" s="2"/>
      <c r="K6" s="2">
        <v>32</v>
      </c>
      <c r="L6" s="2">
        <f>'Module Data'!$J6+'Module Data'!$K6*2</f>
        <v>64</v>
      </c>
      <c r="M6" s="2"/>
      <c r="N6" s="2"/>
      <c r="O6" s="2">
        <f>'Module Data'!$M6+'Module Data'!$N6*2</f>
        <v>0</v>
      </c>
    </row>
    <row r="7" spans="1:15" ht="15">
      <c r="A7" s="4">
        <v>9211</v>
      </c>
      <c r="B7" s="4" t="s">
        <v>8</v>
      </c>
      <c r="C7" s="2">
        <v>0</v>
      </c>
      <c r="D7" s="2">
        <v>0</v>
      </c>
      <c r="E7" s="2">
        <v>0</v>
      </c>
      <c r="F7" s="2">
        <v>6</v>
      </c>
      <c r="G7" s="2">
        <v>24</v>
      </c>
      <c r="J7" s="2"/>
      <c r="K7" s="2">
        <f>6*1.5</f>
        <v>9</v>
      </c>
      <c r="L7" s="2">
        <f>'Module Data'!$J7+'Module Data'!$K7*2</f>
        <v>18</v>
      </c>
      <c r="M7" s="2"/>
      <c r="N7" s="2"/>
      <c r="O7" s="2">
        <f>'Module Data'!$M7+'Module Data'!$N7*2</f>
        <v>0</v>
      </c>
    </row>
    <row r="8" spans="1:15" ht="15">
      <c r="A8" s="4">
        <v>9213</v>
      </c>
      <c r="B8" s="4" t="s">
        <v>8</v>
      </c>
      <c r="C8" s="2">
        <v>0</v>
      </c>
      <c r="D8" s="2">
        <v>0</v>
      </c>
      <c r="E8" s="2">
        <v>0</v>
      </c>
      <c r="F8" s="2">
        <v>18</v>
      </c>
      <c r="G8" s="2">
        <v>24</v>
      </c>
      <c r="H8">
        <v>1</v>
      </c>
      <c r="I8">
        <v>8</v>
      </c>
      <c r="J8" s="2">
        <v>1</v>
      </c>
      <c r="K8" s="2">
        <f>18*1.5</f>
        <v>27</v>
      </c>
      <c r="L8" s="2">
        <f>'Module Data'!$J8+'Module Data'!$K8*2</f>
        <v>55</v>
      </c>
      <c r="M8" s="2"/>
      <c r="N8" s="2"/>
      <c r="O8" s="2">
        <f>'Module Data'!$M8+'Module Data'!$N8*2</f>
        <v>0</v>
      </c>
    </row>
    <row r="9" spans="1:15" ht="15">
      <c r="A9" s="4">
        <v>9215</v>
      </c>
      <c r="B9" s="4" t="s">
        <v>7</v>
      </c>
      <c r="C9" s="2">
        <v>0</v>
      </c>
      <c r="D9" s="2">
        <v>0</v>
      </c>
      <c r="E9" s="2">
        <v>0</v>
      </c>
      <c r="F9" s="2">
        <v>4</v>
      </c>
      <c r="G9" s="2">
        <v>16</v>
      </c>
      <c r="J9" s="2"/>
      <c r="K9" s="2">
        <v>4</v>
      </c>
      <c r="L9" s="2">
        <f>'Module Data'!$J9+'Module Data'!$K9*2</f>
        <v>8</v>
      </c>
      <c r="M9" s="2"/>
      <c r="N9" s="2"/>
      <c r="O9" s="2">
        <f>'Module Data'!$M9+'Module Data'!$N9*2</f>
        <v>0</v>
      </c>
    </row>
    <row r="10" spans="1:15" ht="15">
      <c r="A10" s="4">
        <v>9217</v>
      </c>
      <c r="B10" s="4" t="s">
        <v>8</v>
      </c>
      <c r="C10" s="2">
        <v>0</v>
      </c>
      <c r="D10" s="2">
        <v>0</v>
      </c>
      <c r="E10" s="2">
        <v>0</v>
      </c>
      <c r="F10" s="2">
        <v>4</v>
      </c>
      <c r="G10" s="2">
        <v>24</v>
      </c>
      <c r="J10" s="2"/>
      <c r="K10" s="2">
        <f>4*1.5</f>
        <v>6</v>
      </c>
      <c r="L10" s="2">
        <f>'Module Data'!$J10+'Module Data'!$K10*2</f>
        <v>12</v>
      </c>
      <c r="M10" s="2"/>
      <c r="N10" s="2"/>
      <c r="O10" s="2">
        <f>'Module Data'!$M10+'Module Data'!$N10*2</f>
        <v>0</v>
      </c>
    </row>
    <row r="11" spans="1:15" ht="15">
      <c r="A11" s="4">
        <v>9219</v>
      </c>
      <c r="B11" s="4" t="s">
        <v>8</v>
      </c>
      <c r="C11" s="2">
        <v>0</v>
      </c>
      <c r="D11" s="2">
        <v>0</v>
      </c>
      <c r="E11" s="2">
        <v>0</v>
      </c>
      <c r="F11" s="2">
        <v>8</v>
      </c>
      <c r="G11" s="2">
        <v>24</v>
      </c>
      <c r="H11" s="2">
        <v>1</v>
      </c>
      <c r="I11" s="2">
        <v>8</v>
      </c>
      <c r="J11" s="2">
        <v>1</v>
      </c>
      <c r="K11" s="2">
        <f>8*1.5</f>
        <v>12</v>
      </c>
      <c r="L11" s="2">
        <f>'Module Data'!$J11+'Module Data'!$K11*2</f>
        <v>25</v>
      </c>
      <c r="M11" s="2"/>
      <c r="N11" s="2"/>
      <c r="O11" s="2">
        <f>'Module Data'!$M11+'Module Data'!$N11*2</f>
        <v>0</v>
      </c>
    </row>
    <row r="12" spans="1:15" ht="15">
      <c r="A12" s="4">
        <v>9221</v>
      </c>
      <c r="B12" s="4" t="s">
        <v>7</v>
      </c>
      <c r="C12" s="2">
        <v>0</v>
      </c>
      <c r="D12" s="2">
        <v>64000</v>
      </c>
      <c r="E12" s="2">
        <v>0</v>
      </c>
      <c r="F12" s="2">
        <v>8</v>
      </c>
      <c r="G12" s="2">
        <v>16</v>
      </c>
      <c r="J12" s="2"/>
      <c r="K12" s="2">
        <v>8</v>
      </c>
      <c r="L12" s="2">
        <f>'Module Data'!$J12+'Module Data'!$K12*2</f>
        <v>16</v>
      </c>
      <c r="M12" s="2"/>
      <c r="N12" s="2"/>
      <c r="O12" s="2">
        <f>'Module Data'!$M12+'Module Data'!$N12*2</f>
        <v>0</v>
      </c>
    </row>
    <row r="13" spans="1:15" ht="15">
      <c r="A13" s="4">
        <v>9229</v>
      </c>
      <c r="B13" s="4" t="s">
        <v>7</v>
      </c>
      <c r="C13" s="2">
        <v>0</v>
      </c>
      <c r="D13" s="2">
        <v>20000</v>
      </c>
      <c r="E13" s="2">
        <v>0</v>
      </c>
      <c r="F13" s="2">
        <v>4</v>
      </c>
      <c r="G13" s="2">
        <v>24</v>
      </c>
      <c r="J13" s="2"/>
      <c r="K13" s="2">
        <f>4*1.5</f>
        <v>6</v>
      </c>
      <c r="L13" s="2">
        <f>'Module Data'!$J13+'Module Data'!$K13*2</f>
        <v>12</v>
      </c>
      <c r="M13" s="2"/>
      <c r="N13" s="2"/>
      <c r="O13" s="2">
        <f>'Module Data'!$M13+'Module Data'!$N13*2</f>
        <v>0</v>
      </c>
    </row>
    <row r="14" spans="1:15" ht="15">
      <c r="A14" s="4">
        <v>9233</v>
      </c>
      <c r="B14" s="4" t="s">
        <v>7</v>
      </c>
      <c r="C14" s="2">
        <v>0</v>
      </c>
      <c r="D14" s="2">
        <v>20000</v>
      </c>
      <c r="E14" s="2">
        <v>0</v>
      </c>
      <c r="F14" s="2">
        <v>4</v>
      </c>
      <c r="G14" s="2">
        <v>24</v>
      </c>
      <c r="J14" s="2"/>
      <c r="K14" s="2">
        <f>4*1.5</f>
        <v>6</v>
      </c>
      <c r="L14" s="2">
        <f>'Module Data'!$J14+'Module Data'!$K14*2</f>
        <v>12</v>
      </c>
      <c r="M14" s="2"/>
      <c r="N14" s="2"/>
      <c r="O14" s="2">
        <f>'Module Data'!$M14+'Module Data'!$N14*2</f>
        <v>0</v>
      </c>
    </row>
    <row r="15" spans="1:15" ht="15">
      <c r="A15" s="4">
        <v>9234</v>
      </c>
      <c r="B15" s="4" t="s">
        <v>7</v>
      </c>
      <c r="C15" s="2">
        <v>0</v>
      </c>
      <c r="D15" s="2">
        <v>20000</v>
      </c>
      <c r="E15" s="2">
        <v>0</v>
      </c>
      <c r="F15" s="2">
        <v>4</v>
      </c>
      <c r="G15" s="2">
        <v>24</v>
      </c>
      <c r="J15" s="2"/>
      <c r="K15" s="2">
        <f>4*1.5</f>
        <v>6</v>
      </c>
      <c r="L15" s="2">
        <f>'Module Data'!$J15+'Module Data'!$K15*2</f>
        <v>12</v>
      </c>
      <c r="M15" s="2"/>
      <c r="N15" s="2"/>
      <c r="O15" s="2">
        <f>'Module Data'!$M15+'Module Data'!$N15*2</f>
        <v>0</v>
      </c>
    </row>
    <row r="16" spans="1:15" ht="15">
      <c r="A16" s="4">
        <v>9237</v>
      </c>
      <c r="B16" s="4" t="s">
        <v>7</v>
      </c>
      <c r="C16" s="2">
        <v>0</v>
      </c>
      <c r="D16" s="2">
        <v>20000</v>
      </c>
      <c r="E16" s="2">
        <v>0</v>
      </c>
      <c r="F16" s="2">
        <v>4</v>
      </c>
      <c r="G16" s="2">
        <v>24</v>
      </c>
      <c r="J16" s="2"/>
      <c r="K16" s="2">
        <f>4*1.5</f>
        <v>6</v>
      </c>
      <c r="L16" s="2">
        <f>'Module Data'!$J16+'Module Data'!$K16*2</f>
        <v>12</v>
      </c>
      <c r="M16" s="2"/>
      <c r="N16" s="2"/>
      <c r="O16" s="2">
        <f>'Module Data'!$M16+'Module Data'!$N16*2</f>
        <v>0</v>
      </c>
    </row>
    <row r="17" spans="1:15" ht="15">
      <c r="A17" s="4">
        <v>9239</v>
      </c>
      <c r="B17" s="4" t="s">
        <v>7</v>
      </c>
      <c r="C17" s="2">
        <v>0</v>
      </c>
      <c r="D17" s="2">
        <v>20000</v>
      </c>
      <c r="E17" s="2">
        <v>0</v>
      </c>
      <c r="F17" s="2">
        <v>4</v>
      </c>
      <c r="G17" s="2">
        <v>24</v>
      </c>
      <c r="J17" s="2"/>
      <c r="K17" s="2">
        <f>4*1.5</f>
        <v>6</v>
      </c>
      <c r="L17" s="2">
        <f>'Module Data'!$J17+'Module Data'!$K17*2</f>
        <v>12</v>
      </c>
      <c r="M17" s="2"/>
      <c r="N17" s="2"/>
      <c r="O17" s="2">
        <f>'Module Data'!$M17+'Module Data'!$N17*2</f>
        <v>0</v>
      </c>
    </row>
    <row r="18" spans="1:15" ht="15">
      <c r="A18" s="4">
        <v>9263</v>
      </c>
      <c r="B18" s="4" t="s">
        <v>9</v>
      </c>
      <c r="C18" s="2">
        <v>0</v>
      </c>
      <c r="D18" s="2">
        <v>12400</v>
      </c>
      <c r="E18" s="2">
        <v>0</v>
      </c>
      <c r="F18" s="2">
        <v>4</v>
      </c>
      <c r="G18" s="2">
        <v>16</v>
      </c>
      <c r="J18" s="2"/>
      <c r="K18" s="2"/>
      <c r="L18" s="2">
        <f>'Module Data'!$J18+'Module Data'!$K18*2</f>
        <v>0</v>
      </c>
      <c r="M18" s="2"/>
      <c r="N18" s="2">
        <v>4</v>
      </c>
      <c r="O18" s="2">
        <f>'Module Data'!$M18+'Module Data'!$N18*2</f>
        <v>8</v>
      </c>
    </row>
    <row r="19" spans="1:15" ht="15">
      <c r="A19" s="4">
        <v>9264</v>
      </c>
      <c r="B19" s="4" t="s">
        <v>9</v>
      </c>
      <c r="C19" s="2">
        <v>0</v>
      </c>
      <c r="D19" s="2">
        <v>49300</v>
      </c>
      <c r="E19" s="2">
        <v>0</v>
      </c>
      <c r="F19" s="2">
        <v>16</v>
      </c>
      <c r="G19" s="2">
        <v>16</v>
      </c>
      <c r="J19" s="2"/>
      <c r="K19" s="2"/>
      <c r="L19" s="2">
        <f>'Module Data'!$J19+'Module Data'!$K19*2</f>
        <v>0</v>
      </c>
      <c r="M19" s="2"/>
      <c r="N19" s="2">
        <v>16</v>
      </c>
      <c r="O19" s="2">
        <f>'Module Data'!$M19+'Module Data'!$N19*2</f>
        <v>32</v>
      </c>
    </row>
    <row r="20" spans="1:15" ht="15">
      <c r="A20" s="4">
        <v>9265</v>
      </c>
      <c r="B20" s="4" t="s">
        <v>9</v>
      </c>
      <c r="C20" s="2">
        <v>5000</v>
      </c>
      <c r="D20" s="2">
        <v>12400</v>
      </c>
      <c r="E20" s="2">
        <v>0</v>
      </c>
      <c r="F20" s="2">
        <v>4</v>
      </c>
      <c r="G20" s="2">
        <v>16</v>
      </c>
      <c r="H20" s="2">
        <v>1</v>
      </c>
      <c r="I20" s="2">
        <v>8</v>
      </c>
      <c r="J20" s="2"/>
      <c r="K20" s="2"/>
      <c r="L20" s="2">
        <f>'Module Data'!$J20+'Module Data'!$K20*2</f>
        <v>0</v>
      </c>
      <c r="M20" s="2">
        <v>1</v>
      </c>
      <c r="N20" s="2">
        <v>4</v>
      </c>
      <c r="O20" s="2">
        <f>'Module Data'!$M20+'Module Data'!$N20*2</f>
        <v>9</v>
      </c>
    </row>
    <row r="21" spans="1:15" ht="15">
      <c r="A21" s="4">
        <v>9401</v>
      </c>
      <c r="B21" s="4" t="s">
        <v>2</v>
      </c>
      <c r="C21" s="2">
        <v>0</v>
      </c>
      <c r="D21" s="2">
        <v>1000</v>
      </c>
      <c r="E21" s="2">
        <v>0</v>
      </c>
      <c r="F21" s="2">
        <v>1</v>
      </c>
      <c r="G21" s="2">
        <v>8</v>
      </c>
      <c r="H21" s="2">
        <v>1</v>
      </c>
      <c r="I21" s="2">
        <v>8</v>
      </c>
      <c r="J21" s="2">
        <v>1</v>
      </c>
      <c r="K21" s="2"/>
      <c r="L21" s="2">
        <f>'Module Data'!$J21+'Module Data'!$K21*2</f>
        <v>1</v>
      </c>
      <c r="M21" s="2">
        <v>1</v>
      </c>
      <c r="N21" s="2"/>
      <c r="O21" s="2">
        <f>'Module Data'!$M21+'Module Data'!$N21*2</f>
        <v>1</v>
      </c>
    </row>
    <row r="22" spans="1:15" ht="15">
      <c r="A22" s="4">
        <v>9403</v>
      </c>
      <c r="B22" s="4" t="s">
        <v>2</v>
      </c>
      <c r="C22" s="2">
        <v>15000</v>
      </c>
      <c r="D22" s="2">
        <v>10000</v>
      </c>
      <c r="E22" s="2">
        <v>0</v>
      </c>
      <c r="F22" s="2">
        <v>1</v>
      </c>
      <c r="G22" s="2">
        <v>32</v>
      </c>
      <c r="H22" s="2">
        <v>1</v>
      </c>
      <c r="I22" s="2">
        <v>32</v>
      </c>
      <c r="J22" s="2"/>
      <c r="K22" s="2">
        <v>2</v>
      </c>
      <c r="L22" s="2">
        <f>'Module Data'!$J22+'Module Data'!$K22*2</f>
        <v>4</v>
      </c>
      <c r="M22" s="2"/>
      <c r="N22" s="2">
        <v>2</v>
      </c>
      <c r="O22" s="2">
        <f>'Module Data'!$M22+'Module Data'!$N22*2</f>
        <v>4</v>
      </c>
    </row>
    <row r="23" spans="1:15" ht="15">
      <c r="A23" s="4">
        <v>9411</v>
      </c>
      <c r="B23" s="4" t="s">
        <v>7</v>
      </c>
      <c r="C23" s="2">
        <v>25</v>
      </c>
      <c r="D23" s="2">
        <v>1000</v>
      </c>
      <c r="E23" s="2">
        <v>0</v>
      </c>
      <c r="F23" s="2">
        <v>1</v>
      </c>
      <c r="G23" s="2">
        <v>8</v>
      </c>
      <c r="J23" s="2">
        <v>1</v>
      </c>
      <c r="K23" s="2"/>
      <c r="L23" s="2">
        <f>'Module Data'!$J23+'Module Data'!$K23*2</f>
        <v>1</v>
      </c>
      <c r="M23" s="2"/>
      <c r="N23" s="2"/>
      <c r="O23" s="2">
        <f>'Module Data'!$M23+'Module Data'!$N23*2</f>
        <v>0</v>
      </c>
    </row>
    <row r="24" spans="1:15" ht="15">
      <c r="A24" s="4">
        <v>9421</v>
      </c>
      <c r="B24" s="4" t="s">
        <v>7</v>
      </c>
      <c r="C24" s="2">
        <v>25</v>
      </c>
      <c r="D24" s="2">
        <v>1000</v>
      </c>
      <c r="E24" s="2">
        <v>0</v>
      </c>
      <c r="F24" s="2">
        <v>1</v>
      </c>
      <c r="G24" s="2">
        <v>8</v>
      </c>
      <c r="J24" s="2">
        <v>1</v>
      </c>
      <c r="K24" s="2"/>
      <c r="L24" s="2">
        <f>'Module Data'!$J24+'Module Data'!$K24*2</f>
        <v>1</v>
      </c>
      <c r="M24" s="2"/>
      <c r="N24" s="2"/>
      <c r="O24" s="2">
        <f>'Module Data'!$M24+'Module Data'!$N24*2</f>
        <v>0</v>
      </c>
    </row>
    <row r="25" spans="1:15" ht="15">
      <c r="A25" s="4">
        <v>9422</v>
      </c>
      <c r="B25" s="4" t="s">
        <v>7</v>
      </c>
      <c r="C25" s="2">
        <v>25</v>
      </c>
      <c r="D25" s="2">
        <v>1000</v>
      </c>
      <c r="E25" s="2">
        <v>0</v>
      </c>
      <c r="F25" s="2">
        <v>1</v>
      </c>
      <c r="G25" s="2">
        <v>8</v>
      </c>
      <c r="J25" s="2">
        <v>1</v>
      </c>
      <c r="K25" s="2"/>
      <c r="L25" s="2">
        <f>'Module Data'!$J25+'Module Data'!$K25*2</f>
        <v>1</v>
      </c>
      <c r="M25" s="2"/>
      <c r="N25" s="2"/>
      <c r="O25" s="2">
        <f>'Module Data'!$M25+'Module Data'!$N25*2</f>
        <v>0</v>
      </c>
    </row>
    <row r="26" spans="1:15" ht="15">
      <c r="A26" s="4">
        <v>9423</v>
      </c>
      <c r="B26" s="4" t="s">
        <v>7</v>
      </c>
      <c r="C26" s="2">
        <v>25</v>
      </c>
      <c r="D26" s="2">
        <v>1000</v>
      </c>
      <c r="E26" s="2">
        <v>0</v>
      </c>
      <c r="F26" s="2">
        <v>1</v>
      </c>
      <c r="G26" s="2">
        <v>8</v>
      </c>
      <c r="J26" s="2">
        <v>1</v>
      </c>
      <c r="K26" s="2"/>
      <c r="L26" s="2">
        <f>'Module Data'!$J26+'Module Data'!$K26*2</f>
        <v>1</v>
      </c>
      <c r="M26" s="2"/>
      <c r="N26" s="2"/>
      <c r="O26" s="2">
        <f>'Module Data'!$M26+'Module Data'!$N26*2</f>
        <v>0</v>
      </c>
    </row>
    <row r="27" spans="1:15" ht="15">
      <c r="A27" s="4">
        <v>9425</v>
      </c>
      <c r="B27" s="4" t="s">
        <v>7</v>
      </c>
      <c r="C27" s="2">
        <v>1000</v>
      </c>
      <c r="D27" s="2">
        <v>10000</v>
      </c>
      <c r="E27" s="2">
        <v>0</v>
      </c>
      <c r="F27" s="2">
        <v>1</v>
      </c>
      <c r="G27" s="2">
        <v>32</v>
      </c>
      <c r="J27" s="2"/>
      <c r="K27" s="2">
        <v>2</v>
      </c>
      <c r="L27" s="2">
        <f>'Module Data'!$J27+'Module Data'!$K27*2</f>
        <v>4</v>
      </c>
      <c r="M27" s="2"/>
      <c r="N27" s="2"/>
      <c r="O27" s="2">
        <f>'Module Data'!$M27+'Module Data'!$N27*2</f>
        <v>0</v>
      </c>
    </row>
    <row r="28" spans="1:15" ht="15">
      <c r="A28" s="4">
        <v>9426</v>
      </c>
      <c r="B28" s="4" t="s">
        <v>7</v>
      </c>
      <c r="C28" s="2">
        <v>1000</v>
      </c>
      <c r="D28" s="2">
        <v>10000</v>
      </c>
      <c r="E28" s="2">
        <v>0</v>
      </c>
      <c r="F28" s="2">
        <v>1</v>
      </c>
      <c r="G28" s="2">
        <v>32</v>
      </c>
      <c r="J28" s="2"/>
      <c r="K28" s="2">
        <v>2</v>
      </c>
      <c r="L28" s="2">
        <f>'Module Data'!$J28+'Module Data'!$K28*2</f>
        <v>4</v>
      </c>
      <c r="M28" s="2"/>
      <c r="N28" s="2"/>
      <c r="O28" s="2">
        <f>'Module Data'!$M28+'Module Data'!$N28*2</f>
        <v>0</v>
      </c>
    </row>
    <row r="29" spans="1:15" ht="15">
      <c r="A29" s="4">
        <v>9435</v>
      </c>
      <c r="B29" s="4" t="s">
        <v>7</v>
      </c>
      <c r="C29" s="2">
        <v>25</v>
      </c>
      <c r="D29" s="2">
        <v>1000</v>
      </c>
      <c r="E29" s="2">
        <v>0</v>
      </c>
      <c r="F29" s="2">
        <v>1</v>
      </c>
      <c r="G29" s="2">
        <v>8</v>
      </c>
      <c r="J29" s="2">
        <v>1</v>
      </c>
      <c r="K29" s="2"/>
      <c r="L29" s="2">
        <f>'Module Data'!$J29+'Module Data'!$K29*2</f>
        <v>1</v>
      </c>
      <c r="M29" s="2"/>
      <c r="N29" s="2"/>
      <c r="O29" s="2">
        <f>'Module Data'!$M29+'Module Data'!$N29*2</f>
        <v>0</v>
      </c>
    </row>
    <row r="30" spans="1:15" ht="15">
      <c r="A30" s="4">
        <v>9472</v>
      </c>
      <c r="B30" s="4" t="s">
        <v>9</v>
      </c>
      <c r="C30" s="2">
        <v>25</v>
      </c>
      <c r="D30" s="2">
        <v>1000</v>
      </c>
      <c r="E30" s="2">
        <v>0</v>
      </c>
      <c r="F30" s="2">
        <v>1</v>
      </c>
      <c r="G30" s="2">
        <v>8</v>
      </c>
      <c r="J30" s="2"/>
      <c r="K30" s="2"/>
      <c r="L30" s="2">
        <f>'Module Data'!$J30+'Module Data'!$K30*2</f>
        <v>0</v>
      </c>
      <c r="M30" s="2">
        <v>1</v>
      </c>
      <c r="N30" s="2"/>
      <c r="O30" s="2">
        <f>'Module Data'!$M30+'Module Data'!$N30*2</f>
        <v>1</v>
      </c>
    </row>
    <row r="31" spans="1:15" ht="15">
      <c r="A31" s="4">
        <v>9474</v>
      </c>
      <c r="B31" s="4" t="s">
        <v>9</v>
      </c>
      <c r="C31" s="2">
        <v>25</v>
      </c>
      <c r="D31" s="2">
        <v>1000</v>
      </c>
      <c r="E31" s="2">
        <v>0</v>
      </c>
      <c r="F31" s="2">
        <v>1</v>
      </c>
      <c r="G31" s="2">
        <v>8</v>
      </c>
      <c r="J31" s="2"/>
      <c r="K31" s="2"/>
      <c r="L31" s="2">
        <f>'Module Data'!$J31+'Module Data'!$K31*2</f>
        <v>0</v>
      </c>
      <c r="M31" s="2">
        <v>1</v>
      </c>
      <c r="N31" s="2"/>
      <c r="O31" s="2">
        <f>'Module Data'!$M31+'Module Data'!$N31*2</f>
        <v>1</v>
      </c>
    </row>
    <row r="32" spans="1:15" ht="15">
      <c r="A32" s="4">
        <v>9475</v>
      </c>
      <c r="B32" s="4" t="s">
        <v>9</v>
      </c>
      <c r="C32" s="2">
        <v>25</v>
      </c>
      <c r="D32" s="2">
        <v>1000</v>
      </c>
      <c r="E32" s="2">
        <v>0</v>
      </c>
      <c r="F32" s="2">
        <v>1</v>
      </c>
      <c r="G32" s="2">
        <v>8</v>
      </c>
      <c r="J32" s="2"/>
      <c r="K32" s="2"/>
      <c r="L32" s="2">
        <f>'Module Data'!$J32+'Module Data'!$K32*2</f>
        <v>0</v>
      </c>
      <c r="M32" s="2">
        <v>1</v>
      </c>
      <c r="N32" s="2"/>
      <c r="O32" s="2">
        <f>'Module Data'!$M32+'Module Data'!$N32*2</f>
        <v>1</v>
      </c>
    </row>
    <row r="33" spans="1:15" ht="15">
      <c r="A33" s="4">
        <v>9476</v>
      </c>
      <c r="B33" s="4" t="s">
        <v>9</v>
      </c>
      <c r="C33" s="2">
        <v>2500</v>
      </c>
      <c r="D33" s="2">
        <v>40000</v>
      </c>
      <c r="E33" s="2">
        <v>0</v>
      </c>
      <c r="F33" s="2">
        <v>1</v>
      </c>
      <c r="G33" s="2">
        <v>32</v>
      </c>
      <c r="H33" s="2">
        <v>1</v>
      </c>
      <c r="I33" s="2">
        <v>32</v>
      </c>
      <c r="J33" s="2"/>
      <c r="K33" s="2">
        <v>2</v>
      </c>
      <c r="L33" s="2">
        <f>'Module Data'!$J33+'Module Data'!$K33*2</f>
        <v>4</v>
      </c>
      <c r="M33" s="2"/>
      <c r="N33" s="2">
        <v>2</v>
      </c>
      <c r="O33" s="2">
        <f>'Module Data'!$M33+'Module Data'!$N33*2</f>
        <v>4</v>
      </c>
    </row>
    <row r="34" spans="1:15" ht="15">
      <c r="A34" s="4">
        <v>9477</v>
      </c>
      <c r="B34" s="4" t="s">
        <v>9</v>
      </c>
      <c r="C34" s="2">
        <v>8875</v>
      </c>
      <c r="D34" s="2">
        <v>8875</v>
      </c>
      <c r="E34" s="2">
        <v>0</v>
      </c>
      <c r="F34" s="2">
        <v>1</v>
      </c>
      <c r="G34" s="2">
        <v>32</v>
      </c>
      <c r="J34" s="2"/>
      <c r="K34" s="2"/>
      <c r="L34" s="2">
        <f>'Module Data'!$J34+'Module Data'!$K34*2</f>
        <v>0</v>
      </c>
      <c r="M34" s="2"/>
      <c r="N34" s="2">
        <v>2</v>
      </c>
      <c r="O34" s="2">
        <f>'Module Data'!$M34+'Module Data'!$N34*2</f>
        <v>4</v>
      </c>
    </row>
    <row r="35" spans="1:15" ht="15">
      <c r="A35" s="4">
        <v>9481</v>
      </c>
      <c r="B35" s="4" t="s">
        <v>9</v>
      </c>
      <c r="C35" s="2">
        <v>25</v>
      </c>
      <c r="D35" s="2">
        <v>1000</v>
      </c>
      <c r="E35" s="2">
        <v>1000</v>
      </c>
      <c r="F35" s="2">
        <v>1</v>
      </c>
      <c r="G35" s="2">
        <v>8</v>
      </c>
      <c r="J35" s="2"/>
      <c r="K35" s="2"/>
      <c r="L35" s="2">
        <f>'Module Data'!$J35+'Module Data'!$K35*2</f>
        <v>0</v>
      </c>
      <c r="M35" s="2">
        <v>1</v>
      </c>
      <c r="N35" s="2"/>
      <c r="O35" s="2">
        <f>'Module Data'!$M35+'Module Data'!$N35*2</f>
        <v>1</v>
      </c>
    </row>
    <row r="36" spans="1:15" ht="15">
      <c r="A36" s="4">
        <v>9485</v>
      </c>
      <c r="B36" s="4" t="s">
        <v>9</v>
      </c>
      <c r="C36" s="2">
        <v>25</v>
      </c>
      <c r="D36" s="2">
        <v>1000</v>
      </c>
      <c r="E36" s="2">
        <v>1000</v>
      </c>
      <c r="F36" s="2">
        <v>1</v>
      </c>
      <c r="G36" s="2">
        <v>8</v>
      </c>
      <c r="J36" s="2"/>
      <c r="K36" s="2"/>
      <c r="L36" s="2">
        <f>'Module Data'!$J36+'Module Data'!$K36*2</f>
        <v>0</v>
      </c>
      <c r="M36" s="2">
        <v>1</v>
      </c>
      <c r="N36" s="2"/>
      <c r="O36" s="2">
        <f>'Module Data'!$M36+'Module Data'!$N36*2</f>
        <v>1</v>
      </c>
    </row>
  </sheetData>
  <sheetProtection/>
  <printOptions/>
  <pageMargins left="0.7" right="0.7" top="0.75" bottom="0.75" header="0.3" footer="0.3"/>
  <pageSetup horizontalDpi="600" verticalDpi="600" orientation="portrait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ibearly</dc:creator>
  <cp:keywords/>
  <dc:description/>
  <cp:lastModifiedBy>ibearly</cp:lastModifiedBy>
  <dcterms:created xsi:type="dcterms:W3CDTF">2009-01-21T19:58:17Z</dcterms:created>
  <dcterms:modified xsi:type="dcterms:W3CDTF">2009-05-24T01:05:47Z</dcterms:modified>
  <cp:category/>
  <cp:version/>
  <cp:contentType/>
  <cp:contentStatus/>
</cp:coreProperties>
</file>